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comments/comment1.xml" ContentType="application/vnd.openxmlformats-officedocument.spreadsheetml.comments+xml"/>
  <Override PartName="/xl/worksheets/sheet3.xml" ContentType="application/vnd.openxmlformats-officedocument.spreadsheetml.worksheet+xml"/>
  <Override PartName="/xl/comments/comment2.xml" ContentType="application/vnd.openxmlformats-officedocument.spreadsheetml.comments+xml"/>
  <Override PartName="/xl/worksheets/sheet4.xml" ContentType="application/vnd.openxmlformats-officedocument.spreadsheetml.worksheet+xml"/>
  <Override PartName="/xl/comments/comment3.xml" ContentType="application/vnd.openxmlformats-officedocument.spreadsheetml.comments+xml"/>
  <Override PartName="/xl/worksheets/sheet5.xml" ContentType="application/vnd.openxmlformats-officedocument.spreadsheetml.worksheet+xml"/>
  <Override PartName="/xl/comments/comment4.xml" ContentType="application/vnd.openxmlformats-officedocument.spreadsheetml.comments+xml"/>
  <Override PartName="/xl/worksheets/sheet6.xml" ContentType="application/vnd.openxmlformats-officedocument.spreadsheetml.worksheet+xml"/>
  <Override PartName="/xl/comments/comment5.xml" ContentType="application/vnd.openxmlformats-officedocument.spreadsheetml.comments+xml"/>
  <Override PartName="/xl/worksheets/sheet7.xml" ContentType="application/vnd.openxmlformats-officedocument.spreadsheetml.worksheet+xml"/>
  <Override PartName="/xl/comments/comment6.xml" ContentType="application/vnd.openxmlformats-officedocument.spreadsheetml.comments+xml"/>
  <Override PartName="/xl/worksheets/sheet8.xml" ContentType="application/vnd.openxmlformats-officedocument.spreadsheetml.worksheet+xml"/>
  <Override PartName="/xl/comments/comment7.xml" ContentType="application/vnd.openxmlformats-officedocument.spreadsheetml.comments+xml"/>
  <Override PartName="/xl/worksheets/sheet9.xml" ContentType="application/vnd.openxmlformats-officedocument.spreadsheetml.worksheet+xml"/>
  <Override PartName="/xl/comments/comment8.xml" ContentType="application/vnd.openxmlformats-officedocument.spreadsheetml.comments+xml"/>
  <Override PartName="/xl/worksheets/sheet10.xml" ContentType="application/vnd.openxmlformats-officedocument.spreadsheetml.worksheet+xml"/>
  <Override PartName="/xl/comments/comment9.xml" ContentType="application/vnd.openxmlformats-officedocument.spreadsheetml.comments+xml"/>
  <Override PartName="/xl/worksheets/sheet11.xml" ContentType="application/vnd.openxmlformats-officedocument.spreadsheetml.worksheet+xml"/>
  <Override PartName="/xl/worksheets/sheet12.xml" ContentType="application/vnd.openxmlformats-officedocument.spreadsheetml.worksheet+xml"/>
  <Override PartName="/xl/drawings/drawing1.xml" ContentType="application/vnd.openxmlformats-officedocument.drawing+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charts/chart1.xml" ContentType="application/vnd.openxmlformats-officedocument.drawingml.chart+xml"/>
  <Override PartName="/xl/charts/chart2.xml" ContentType="application/vnd.openxmlformats-officedocument.drawingml.char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ead me" sheetId="1" state="visible" r:id="rId1"/>
    <sheet xmlns:r="http://schemas.openxmlformats.org/officeDocument/2006/relationships" name="Setup" sheetId="2" state="visible" r:id="rId2"/>
    <sheet xmlns:r="http://schemas.openxmlformats.org/officeDocument/2006/relationships" name="TI" sheetId="3" state="visible" r:id="rId3"/>
    <sheet xmlns:r="http://schemas.openxmlformats.org/officeDocument/2006/relationships" name="TM" sheetId="4" state="visible" r:id="rId4"/>
    <sheet xmlns:r="http://schemas.openxmlformats.org/officeDocument/2006/relationships" name="DC" sheetId="5" state="visible" r:id="rId5"/>
    <sheet xmlns:r="http://schemas.openxmlformats.org/officeDocument/2006/relationships" name="DE" sheetId="6" state="visible" r:id="rId6"/>
    <sheet xmlns:r="http://schemas.openxmlformats.org/officeDocument/2006/relationships" name="AV" sheetId="7" state="visible" r:id="rId7"/>
    <sheet xmlns:r="http://schemas.openxmlformats.org/officeDocument/2006/relationships" name="AA" sheetId="8" state="visible" r:id="rId8"/>
    <sheet xmlns:r="http://schemas.openxmlformats.org/officeDocument/2006/relationships" name="IR" sheetId="9" state="visible" r:id="rId9"/>
    <sheet xmlns:r="http://schemas.openxmlformats.org/officeDocument/2006/relationships" name="GV" sheetId="10" state="visible" r:id="rId10"/>
    <sheet xmlns:r="http://schemas.openxmlformats.org/officeDocument/2006/relationships" name="ATT&amp;CK Coverage" sheetId="11" state="visible" r:id="rId11"/>
    <sheet xmlns:r="http://schemas.openxmlformats.org/officeDocument/2006/relationships" name="Dashboard" sheetId="12" state="visible" r:id="rId12"/>
    <sheet xmlns:r="http://schemas.openxmlformats.org/officeDocument/2006/relationships" name="Roadmap" sheetId="13" state="visible" r:id="rId13"/>
    <sheet xmlns:r="http://schemas.openxmlformats.org/officeDocument/2006/relationships" name="Crosswalk" sheetId="14" state="visible" r:id="rId14"/>
    <sheet xmlns:r="http://schemas.openxmlformats.org/officeDocument/2006/relationships" name="Level descriptors" sheetId="15" state="visible" r:id="rId15"/>
  </sheets>
  <definedNames>
    <definedName name="_xlnm._FilterDatabase" localSheetId="10" hidden="1">'ATT&amp;CK Coverage'!$A$4:$J$701</definedName>
    <definedName name="_xlnm._FilterDatabase" localSheetId="12" hidden="1">'Roadmap'!$A$4:$K$62</definedName>
    <definedName name="_xlnm._FilterDatabase" localSheetId="13" hidden="1">'Crosswalk'!$A$4:$F$62</definedName>
    <definedName name="_xlnm._FilterDatabase" localSheetId="14" hidden="1">'Level descriptors'!$A$3:$E$351</definedName>
  </definedNames>
  <calcPr calcId="124519" fullCalcOnLoad="1"/>
</workbook>
</file>

<file path=xl/styles.xml><?xml version="1.0" encoding="utf-8"?>
<styleSheet xmlns="http://schemas.openxmlformats.org/spreadsheetml/2006/main">
  <numFmts count="3">
    <numFmt numFmtId="164" formatCode="0.0%"/>
    <numFmt numFmtId="165" formatCode="+0.00;-0.00;0.00"/>
    <numFmt numFmtId="166" formatCode="0.0"/>
  </numFmts>
  <fonts count="33">
    <font>
      <name val="Calibri"/>
      <family val="2"/>
      <color theme="1"/>
      <sz val="11"/>
      <scheme val="minor"/>
    </font>
    <font>
      <name val="Arial"/>
      <b val="1"/>
      <color rgb="000B2545"/>
      <sz val="16"/>
    </font>
    <font>
      <name val="Arial"/>
      <i val="1"/>
      <color rgb="000B4F6C"/>
      <sz val="10"/>
    </font>
    <font>
      <name val="Arial"/>
      <b val="1"/>
      <color rgb="000B4F6C"/>
      <sz val="11"/>
    </font>
    <font>
      <name val="Arial"/>
      <b val="1"/>
      <color rgb="001F2933"/>
      <sz val="10"/>
    </font>
    <font>
      <name val="Arial"/>
      <color rgb="001F2933"/>
      <sz val="10"/>
    </font>
    <font>
      <name val="Arial"/>
      <b val="1"/>
      <color rgb="000B4F6C"/>
      <sz val="10"/>
    </font>
    <font>
      <name val="Arial"/>
      <i val="1"/>
      <color rgb="006B7A85"/>
      <sz val="9"/>
    </font>
    <font>
      <name val="Arial"/>
      <color rgb="006B7A85"/>
      <sz val="9"/>
    </font>
    <font>
      <name val="Arial"/>
      <color rgb="000000FF"/>
      <sz val="10"/>
    </font>
    <font>
      <name val="Arial"/>
      <b val="1"/>
      <color rgb="00FFFFFF"/>
      <sz val="10"/>
    </font>
    <font>
      <name val="Arial"/>
      <b val="1"/>
      <sz val="10"/>
    </font>
    <font>
      <name val="Arial"/>
      <i val="1"/>
      <color rgb="0053616B"/>
      <sz val="9"/>
    </font>
    <font>
      <name val="Arial"/>
      <i val="1"/>
      <color rgb="00A03A3A"/>
      <sz val="9"/>
    </font>
    <font>
      <name val="Arial"/>
      <b val="1"/>
      <color rgb="000B2545"/>
      <sz val="11"/>
    </font>
    <font>
      <name val="Arial"/>
      <b val="1"/>
      <color rgb="000B2545"/>
      <sz val="12"/>
    </font>
    <font>
      <name val="Arial"/>
      <b val="1"/>
      <sz val="11"/>
    </font>
    <font>
      <name val="Arial"/>
      <color rgb="00A03A3A"/>
      <sz val="9"/>
    </font>
    <font>
      <name val="Arial"/>
      <color rgb="000B4F6C"/>
      <sz val="9"/>
    </font>
    <font>
      <name val="Arial"/>
      <color rgb="001F2933"/>
      <sz val="9"/>
    </font>
    <font>
      <name val="Arial"/>
      <color rgb="000000FF"/>
      <sz val="9"/>
    </font>
    <font>
      <name val="Arial"/>
      <color rgb="0053616B"/>
      <sz val="8"/>
    </font>
    <font>
      <name val="Arial"/>
      <color rgb="000B2545"/>
      <sz val="10"/>
    </font>
    <font>
      <name val="Arial"/>
      <b val="1"/>
      <color rgb="000B2545"/>
      <sz val="10"/>
    </font>
    <font>
      <name val="Arial"/>
      <i val="1"/>
      <color rgb="00A03A3A"/>
      <sz val="8"/>
    </font>
    <font>
      <name val="Arial"/>
      <color rgb="006B7A85"/>
      <sz val="11"/>
    </font>
    <font>
      <name val="Arial"/>
      <b val="1"/>
      <color rgb="000B2545"/>
      <sz val="14"/>
    </font>
    <font>
      <name val="Arial"/>
      <b val="1"/>
      <color rgb="000B4F6C"/>
      <sz val="12"/>
    </font>
    <font>
      <name val="Arial"/>
      <b val="1"/>
      <color rgb="000B4F6C"/>
      <sz val="9"/>
    </font>
    <font>
      <name val="Arial"/>
      <color rgb="00008000"/>
      <sz val="9"/>
    </font>
    <font>
      <name val="Arial"/>
      <sz val="9"/>
    </font>
    <font>
      <name val="Arial"/>
      <b val="1"/>
      <color rgb="000B2545"/>
      <sz val="9"/>
    </font>
    <font>
      <name val="Arial"/>
      <b val="1"/>
      <sz val="9"/>
    </font>
  </fonts>
  <fills count="4">
    <fill>
      <patternFill/>
    </fill>
    <fill>
      <patternFill patternType="gray125"/>
    </fill>
    <fill>
      <patternFill patternType="solid">
        <fgColor rgb="00FFF3C4"/>
      </patternFill>
    </fill>
    <fill>
      <patternFill patternType="solid">
        <fgColor rgb="000B2545"/>
      </patternFill>
    </fill>
  </fills>
  <borders count="2">
    <border>
      <left/>
      <right/>
      <top/>
      <bottom/>
      <diagonal/>
    </border>
    <border>
      <left style="thin">
        <color rgb="00B8C4CC"/>
      </left>
      <right style="thin">
        <color rgb="00B8C4CC"/>
      </right>
      <top style="thin">
        <color rgb="00B8C4CC"/>
      </top>
      <bottom style="thin">
        <color rgb="00B8C4CC"/>
      </bottom>
    </border>
  </borders>
  <cellStyleXfs count="1">
    <xf numFmtId="0" fontId="0" fillId="0" borderId="0"/>
  </cellStyleXfs>
  <cellXfs count="49">
    <xf numFmtId="0" fontId="0" fillId="0" borderId="0" pivotButton="0" quotePrefix="0" xfId="0"/>
    <xf numFmtId="0" fontId="1" fillId="0" borderId="0" pivotButton="0" quotePrefix="0" xfId="0"/>
    <xf numFmtId="0" fontId="2" fillId="0" borderId="0" pivotButton="0" quotePrefix="0" xfId="0"/>
    <xf numFmtId="0" fontId="3" fillId="0" borderId="0" pivotButton="0" quotePrefix="0" xfId="0"/>
    <xf numFmtId="0" fontId="4" fillId="0" borderId="0" pivotButton="0" quotePrefix="0" xfId="0"/>
    <xf numFmtId="0" fontId="5" fillId="0" borderId="0" applyAlignment="1" pivotButton="0" quotePrefix="0" xfId="0">
      <alignment vertical="top" wrapText="1"/>
    </xf>
    <xf numFmtId="0" fontId="6" fillId="0" borderId="0" pivotButton="0" quotePrefix="0" xfId="0"/>
    <xf numFmtId="0" fontId="7" fillId="0" borderId="0" pivotButton="0" quotePrefix="0" xfId="0"/>
    <xf numFmtId="0" fontId="8" fillId="0" borderId="0" applyAlignment="1" pivotButton="0" quotePrefix="0" xfId="0">
      <alignment vertical="top" wrapText="1"/>
    </xf>
    <xf numFmtId="0" fontId="9" fillId="2" borderId="1" pivotButton="0" quotePrefix="0" xfId="0"/>
    <xf numFmtId="0" fontId="10" fillId="3" borderId="1" applyAlignment="1" pivotButton="0" quotePrefix="0" xfId="0">
      <alignment vertical="center" wrapText="1"/>
    </xf>
    <xf numFmtId="0" fontId="5" fillId="0" borderId="0" pivotButton="0" quotePrefix="0" xfId="0"/>
    <xf numFmtId="0" fontId="11" fillId="0" borderId="0" pivotButton="0" quotePrefix="0" xfId="0"/>
    <xf numFmtId="0" fontId="12" fillId="0" borderId="0" applyAlignment="1" pivotButton="0" quotePrefix="0" xfId="0">
      <alignment vertical="top" wrapText="1"/>
    </xf>
    <xf numFmtId="0" fontId="13" fillId="0" borderId="0" pivotButton="0" quotePrefix="0" xfId="0"/>
    <xf numFmtId="0" fontId="9" fillId="2" borderId="1" applyAlignment="1" pivotButton="0" quotePrefix="0" xfId="0">
      <alignment vertical="top"/>
    </xf>
    <xf numFmtId="0" fontId="9" fillId="2" borderId="1" applyAlignment="1" pivotButton="0" quotePrefix="0" xfId="0">
      <alignment vertical="top" wrapText="1"/>
    </xf>
    <xf numFmtId="0" fontId="14" fillId="0" borderId="0" pivotButton="0" quotePrefix="0" xfId="0"/>
    <xf numFmtId="2" fontId="15" fillId="0" borderId="0" pivotButton="0" quotePrefix="0" xfId="0"/>
    <xf numFmtId="2" fontId="16" fillId="0" borderId="0" pivotButton="0" quotePrefix="0" xfId="0"/>
    <xf numFmtId="0" fontId="8" fillId="0" borderId="0" pivotButton="0" quotePrefix="0" xfId="0"/>
    <xf numFmtId="0" fontId="17" fillId="0" borderId="0" pivotButton="0" quotePrefix="0" xfId="0"/>
    <xf numFmtId="0" fontId="12" fillId="0" borderId="0" pivotButton="0" quotePrefix="0" xfId="0"/>
    <xf numFmtId="0" fontId="18" fillId="0" borderId="0" pivotButton="0" quotePrefix="0" xfId="0"/>
    <xf numFmtId="0" fontId="19" fillId="0" borderId="0" pivotButton="0" quotePrefix="0" xfId="0"/>
    <xf numFmtId="0" fontId="20" fillId="2" borderId="1" pivotButton="0" quotePrefix="0" xfId="0"/>
    <xf numFmtId="0" fontId="21" fillId="0" borderId="0" applyAlignment="1" pivotButton="0" quotePrefix="0" xfId="0">
      <alignment/>
    </xf>
    <xf numFmtId="3" fontId="22" fillId="0" borderId="0" pivotButton="0" quotePrefix="0" xfId="0"/>
    <xf numFmtId="164" fontId="23" fillId="0" borderId="0" pivotButton="0" quotePrefix="0" xfId="0"/>
    <xf numFmtId="0" fontId="24" fillId="0" borderId="0" pivotButton="0" quotePrefix="0" xfId="0"/>
    <xf numFmtId="164" fontId="22" fillId="0" borderId="0" pivotButton="0" quotePrefix="0" xfId="0"/>
    <xf numFmtId="2" fontId="5" fillId="0" borderId="0" pivotButton="0" quotePrefix="0" xfId="0"/>
    <xf numFmtId="2" fontId="23" fillId="0" borderId="0" pivotButton="0" quotePrefix="0" xfId="0"/>
    <xf numFmtId="0" fontId="15" fillId="0" borderId="0" pivotButton="0" quotePrefix="0" xfId="0"/>
    <xf numFmtId="2" fontId="25" fillId="0" borderId="0" pivotButton="0" quotePrefix="0" xfId="0"/>
    <xf numFmtId="2" fontId="26" fillId="0" borderId="0" pivotButton="0" quotePrefix="0" xfId="0"/>
    <xf numFmtId="2" fontId="0" fillId="0" borderId="0" pivotButton="0" quotePrefix="0" xfId="0"/>
    <xf numFmtId="0" fontId="27" fillId="0" borderId="0" pivotButton="0" quotePrefix="0" xfId="0"/>
    <xf numFmtId="2" fontId="14" fillId="0" borderId="0" pivotButton="0" quotePrefix="0" xfId="0"/>
    <xf numFmtId="164" fontId="14" fillId="0" borderId="0" pivotButton="0" quotePrefix="0" xfId="0"/>
    <xf numFmtId="3" fontId="14" fillId="0" borderId="0" pivotButton="0" quotePrefix="0" xfId="0"/>
    <xf numFmtId="165" fontId="14" fillId="0" borderId="0" pivotButton="0" quotePrefix="0" xfId="0"/>
    <xf numFmtId="0" fontId="28" fillId="0" borderId="0" pivotButton="0" quotePrefix="0" xfId="0"/>
    <xf numFmtId="0" fontId="29" fillId="0" borderId="0" pivotButton="0" quotePrefix="0" xfId="0"/>
    <xf numFmtId="0" fontId="30" fillId="0" borderId="0" pivotButton="0" quotePrefix="0" xfId="0"/>
    <xf numFmtId="166" fontId="31" fillId="0" borderId="0" pivotButton="0" quotePrefix="0" xfId="0"/>
    <xf numFmtId="0" fontId="19" fillId="0" borderId="0" applyAlignment="1" pivotButton="0" quotePrefix="0" xfId="0">
      <alignment vertical="top" wrapText="1"/>
    </xf>
    <xf numFmtId="0" fontId="21" fillId="0" borderId="0" applyAlignment="1" pivotButton="0" quotePrefix="0" xfId="0">
      <alignment vertical="top" wrapText="1"/>
    </xf>
    <xf numFmtId="0" fontId="32" fillId="0" borderId="0" pivotButton="0" quotePrefix="0" xfId="0"/>
  </cellXfs>
  <cellStyles count="1">
    <cellStyle name="Normal" xfId="0" builtinId="0" hidden="0"/>
  </cellStyles>
  <dxfs count="2">
    <dxf>
      <fill>
        <patternFill patternType="solid">
          <fgColor rgb="00F8C9C9"/>
        </patternFill>
      </fill>
    </dxf>
    <dxf>
      <font>
        <b val="1"/>
        <color rgb="009B1C1C"/>
      </font>
      <fill>
        <patternFill patternType="solid">
          <fgColor rgb="00F8C9C9"/>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styles" Target="styles.xml" Id="rId16"/><Relationship Type="http://schemas.openxmlformats.org/officeDocument/2006/relationships/theme" Target="theme/theme1.xml" Id="rId17"/></Relationships>
</file>

<file path=xl/charts/chart1.xml><?xml version="1.0" encoding="utf-8"?>
<chartSpace xmlns="http://schemas.openxmlformats.org/drawingml/2006/chart">
  <style val="26"/>
  <chart>
    <title>
      <tx>
        <rich>
          <a:bodyPr xmlns:a="http://schemas.openxmlformats.org/drawingml/2006/main"/>
          <a:p xmlns:a="http://schemas.openxmlformats.org/drawingml/2006/main">
            <a:pPr>
              <a:defRPr/>
            </a:pPr>
            <a:r>
              <a:t>Maturity by domain (adjusted vs target)</a:t>
            </a:r>
          </a:p>
        </rich>
      </tx>
    </title>
    <plotArea>
      <radarChart>
        <radarStyle val="marker"/>
        <ser>
          <idx val="0"/>
          <order val="0"/>
          <tx>
            <strRef>
              <f>'Dashboard'!E6</f>
            </strRef>
          </tx>
          <spPr>
            <a:ln xmlns:a="http://schemas.openxmlformats.org/drawingml/2006/main">
              <a:prstDash val="solid"/>
            </a:ln>
          </spPr>
          <marker>
            <symbol val="none"/>
            <spPr>
              <a:ln xmlns:a="http://schemas.openxmlformats.org/drawingml/2006/main">
                <a:prstDash val="solid"/>
              </a:ln>
            </spPr>
          </marker>
          <cat>
            <numRef>
              <f>'Dashboard'!$A$7:$A$14</f>
            </numRef>
          </cat>
          <val>
            <numRef>
              <f>'Dashboard'!$E$7:$E$14</f>
            </numRef>
          </val>
        </ser>
        <ser>
          <idx val="1"/>
          <order val="1"/>
          <tx>
            <strRef>
              <f>'Dashboard'!F6</f>
            </strRef>
          </tx>
          <spPr>
            <a:ln xmlns:a="http://schemas.openxmlformats.org/drawingml/2006/main">
              <a:prstDash val="solid"/>
            </a:ln>
          </spPr>
          <marker>
            <symbol val="none"/>
            <spPr>
              <a:ln xmlns:a="http://schemas.openxmlformats.org/drawingml/2006/main">
                <a:prstDash val="solid"/>
              </a:ln>
            </spPr>
          </marker>
          <cat>
            <numRef>
              <f>'Dashboard'!$A$7:$A$14</f>
            </numRef>
          </cat>
          <val>
            <numRef>
              <f>'Dashboard'!$F$7:$F$14</f>
            </numRef>
          </val>
        </ser>
        <axId val="10"/>
        <axId val="100"/>
      </radarChart>
      <catAx>
        <axId val="10"/>
        <scaling>
          <orientation val="minMax"/>
        </scaling>
        <axPos val="l"/>
        <majorTickMark val="none"/>
        <minorTickMark val="none"/>
        <crossAx val="100"/>
        <lblOffset val="100"/>
      </catAx>
      <valAx>
        <axId val="100"/>
        <scaling>
          <orientation val="minMax"/>
          <max val="5"/>
          <min val="0"/>
        </scaling>
        <axPos val="l"/>
        <majorGridlines/>
        <majorTickMark val="none"/>
        <minorTickMark val="none"/>
        <crossAx val="10"/>
      </valAx>
    </plotArea>
    <legend>
      <legendPos val="r"/>
    </legend>
    <plotVisOnly val="1"/>
    <dispBlanksAs val="gap"/>
  </chart>
</chartSpace>
</file>

<file path=xl/charts/chart2.xml><?xml version="1.0" encoding="utf-8"?>
<chartSpace xmlns="http://schemas.openxmlformats.org/drawingml/2006/chart">
  <chart>
    <title>
      <tx>
        <rich>
          <a:bodyPr xmlns:a="http://schemas.openxmlformats.org/drawingml/2006/main"/>
          <a:p xmlns:a="http://schemas.openxmlformats.org/drawingml/2006/main">
            <a:pPr>
              <a:defRPr/>
            </a:pPr>
            <a:r>
              <a:t>Gap to target by domain</a:t>
            </a:r>
          </a:p>
        </rich>
      </tx>
    </title>
    <plotArea>
      <barChart>
        <barDir val="bar"/>
        <grouping val="clustered"/>
        <ser>
          <idx val="0"/>
          <order val="0"/>
          <tx>
            <strRef>
              <f>'Dashboard'!G6</f>
            </strRef>
          </tx>
          <spPr>
            <a:ln xmlns:a="http://schemas.openxmlformats.org/drawingml/2006/main">
              <a:prstDash val="solid"/>
            </a:ln>
          </spPr>
          <cat>
            <numRef>
              <f>'Dashboard'!$A$7:$A$14</f>
            </numRef>
          </cat>
          <val>
            <numRef>
              <f>'Dashboard'!$G$7:$G$14</f>
            </numRef>
          </val>
        </ser>
        <gapWidth val="150"/>
        <axId val="10"/>
        <axId val="100"/>
      </barChart>
      <catAx>
        <axId val="10"/>
        <scaling>
          <orientation val="minMax"/>
        </scaling>
        <axPos val="l"/>
        <majorTickMark val="none"/>
        <minorTickMark val="none"/>
        <crossAx val="100"/>
        <lblOffset val="100"/>
      </catAx>
      <valAx>
        <axId val="100"/>
        <scaling>
          <orientation val="minMax"/>
        </scaling>
        <axPos val="l"/>
        <majorGridlines/>
        <title>
          <tx>
            <rich>
              <a:bodyPr xmlns:a="http://schemas.openxmlformats.org/drawingml/2006/main"/>
              <a:p xmlns:a="http://schemas.openxmlformats.org/drawingml/2006/main">
                <a:pPr>
                  <a:defRPr/>
                </a:pPr>
                <a:r>
                  <a:t>Levels</a:t>
                </a:r>
              </a:p>
            </rich>
          </tx>
        </title>
        <majorTickMark val="none"/>
        <minorTickMark val="none"/>
        <crossAx val="10"/>
      </valAx>
    </plotArea>
    <legend>
      <legendPos val="r"/>
    </legend>
    <plotVisOnly val="1"/>
    <dispBlanksAs val="gap"/>
  </chart>
</chartSpace>
</file>

<file path=xl/comments/comment1.xml><?xml version="1.0" encoding="utf-8"?>
<comments xmlns="http://schemas.openxmlformats.org/spreadsheetml/2006/main">
  <authors>
    <author>TID-CMM</author>
  </authors>
  <commentList>
    <comment ref="C13" authorId="0" shapeId="0">
      <text>
        <t>Example values are shown in blue. Overwrite them with your own.</t>
      </text>
    </comment>
  </commentList>
</comments>
</file>

<file path=xl/comments/comment2.xml><?xml version="1.0" encoding="utf-8"?>
<comments xmlns="http://schemas.openxmlformats.org/spreadsheetml/2006/main">
  <authors>
    <author>TID-CMM</author>
  </authors>
  <commentList>
    <comment ref="E6" authorId="0" shapeId="0">
      <text>
        <t>TI.1 — Intelligence requirements and PIRs
0: No intelligence requirements exist. Collection is undirected.
1: Informal requirements held by one analyst; expressed as topics of interest rather than questions.
2: A written PIR list exists and is reviewed annually, but is generic and not tied to specific decisions.
3: PIRs are decomposed into specific intelligence requirements (SIRs) and essential elements of information (EEIs), each tied to a named decision-maker and a business risk.
4: PIR satisfaction is measured — each requirement has a coverage and confidence rating, gaps are tracked, and collection is retasked on a defined cadence.
5: PIRs are dynamically re-prioritised from operational signal (incidents, hunts, emulation results, sector reporting) with measured time-to-retask.
Evidence examples: Signed PIR/SIR register with named decision owners; Requirement satisfaction and collection-gap tracker; Retasking log with dates</t>
      </text>
    </comment>
    <comment ref="E7" authorId="0" shapeId="0">
      <text>
        <t>TI.2 — Threat profile and adversary prioritisation
0: No threat profile. "Everyone is a target" is the operating assumption.
1: An informal list of headline actors, largely drawn from vendor marketing and news cycles.
2: A documented threat profile exists, refreshed annually, based mainly on sector reporting.
3: Threat profile is built from sector, geography, technology stack, crown-jewel exposure and observed activity; actors are ranked by a documented relevance methodology and mapped to ATT&amp;CK Groups and Campaigns.
4: Profile is re-scored at least quarterly against new reporting and internal telemetry; changes in ranking produce recorded downstream tasking to threat modeling, detection engineering and emulation.
5: Profile is continuously maintained, includes emerging and unattributed behaviour clusters, incorporates supply-chain and insider actors, and drives automated re-prioritisation of the detection backlog.
Evidence examples: Threat profile document with ranking methodology and ATT&amp;CK Group/Campaign IDs; Quarterly re-score records; Tasking records showing profile change to backlog change</t>
      </text>
    </comment>
    <comment ref="E8" authorId="0" shapeId="0">
      <text>
        <t>TI.3 — Technical CTI ingestion and indicator lifecycle
0: No indicator ingestion, or manual copy-paste from emails.
1: Indicators are loaded ad hoc during incidents; nothing is retired.
2: A TIP or equivalent ingests feeds automatically; deduplication and basic scoring exist; retirement is manual and inconsistent.
3: Indicators carry confidence, source, ATT&amp;CK context and expiry; deployment target (block, alert, enrich, hunt) is decided by score, not by default.
4: Indicator hit rates, false-positive rates and feed value are measured per source; low-value feeds are cancelled on the evidence.
5: Lifecycle is fully automated including sunset, with feedback from detection outcomes re-scoring source reliability, and internally derived indicators promoted back to the TIP.
Evidence examples: TIP configuration and lifecycle policy; Per-feed hit-rate/FP report; Feed decommissioning decision record</t>
      </text>
    </comment>
    <comment ref="E9" authorId="0" shapeId="0">
      <text>
        <t>TI.4 — TTP extraction and ATT&amp;CK mapping discipline
0: Reports are read and filed. No structured extraction.
1: Analysts occasionally note technique IDs in prose.
2: Reports are tagged with ATT&amp;CK technique IDs, mostly at parent-technique level, stored in a searchable repository.
3: Extraction reaches sub-technique and *procedure* level — the specific command line, API call, registry path or protocol behaviour — recorded in a structured schema with source citation and confidence.
4: Extraction quality is reviewed; coverage of the prioritised threat profile by extracted procedures is measured; ambiguous mappings are arbitrated and the rationale recorded.
5: Extraction is partly automated (NLP-assisted with human validation), feeds a behaviour library reused by threat modeling, detection engineering and emulation, and is contributed to community knowledge bases.
Evidence examples: Structured TTP/procedure library with citations; Mapping quality-review records; Behaviour library referenced by detection tickets</t>
      </text>
    </comment>
    <comment ref="E10" authorId="0" shapeId="0">
      <text>
        <t>TI.5 — Intelligence-to-detection tasking
0: No route from intelligence to engineering. The two functions do not interact.
1: Occasional informal requests, typically during a live incident.
2: A defined handoff exists (ticket or email) but is used inconsistently and without SLA.
3: Every prioritised behaviour produces a tracked work item routed to detection engineering, hunting or emulation, with a documented disposition even when the answer is "no action".
4: Time from publication to deployed-and-validated detection is measured per priority tier, trended, and reported; the backlog is triaged against the threat profile ranking.
5: Tasking is automated from the behaviour library, with measured cycle time under an agreed target and automatic escalation when a top-tier behaviour has no validated detection.
Evidence examples: Intel-to-detection ticket trail with dispositions; Publication-to-validated-detection cycle-time trend; Escalation records for uncovered top-tier behaviours</t>
      </text>
    </comment>
    <comment ref="E11" authorId="0" shapeId="0">
      <text>
        <t>TI.6 — Dissemination, sharing and community contribution
0: No dissemination. Intelligence stays with the person who produced it.
1: Ad hoc emails and chat messages, one format for all audiences.
2: Regular scheduled reporting exists, but is a single product pushed to everyone.
3: Differentiated products by audience — executive risk narrative, SOC-actionable behaviour briefs, engineering-ready procedure detail — with a defined cadence.
4: Consumer feedback is collected and acted on; usefulness is measured; participation in ISAC/ISAO or sector sharing is active and reciprocal.
5: Bidirectional automated sharing (STIX/TAXII or equivalent), original research published, and community detection content contributed under an agreed disclosure policy.
Evidence examples: Product catalogue by audience with cadence; Consumer feedback and usefulness scores; Sharing-community membership and contribution records</t>
      </text>
    </comment>
  </commentList>
</comments>
</file>

<file path=xl/comments/comment3.xml><?xml version="1.0" encoding="utf-8"?>
<comments xmlns="http://schemas.openxmlformats.org/spreadsheetml/2006/main">
  <authors>
    <author>TID-CMM</author>
  </authors>
  <commentList>
    <comment ref="E6" authorId="0" shapeId="0">
      <text>
        <t>TM.1 — Asset, identity and crown-jewel identification
0: No asset inventory beyond what infrastructure teams happen to hold.
1: Partial inventories in spreadsheets, stale, no criticality rating.
2: A CMDB or asset inventory exists with ownership and basic criticality, refreshed periodically; identities and cloud resources are covered inconsistently.
3: Crown jewels are formally identified through business impact analysis and include data stores, privileged identity paths, build/CI systems and trust relationships; each has a named owner and an impact statement.
4: Inventory completeness is measured against independent discovery (network, cloud API, identity provider, EDR) and the delta is tracked and closed; criticality is reviewed on change.
5: Asset, identity and exposure inventories are continuously reconciled and automatically feed threat modeling, detection scoping and validation targeting.
Evidence examples: Crown-jewel register with business impact statements; Discovery-versus-inventory reconciliation report; Owner attestation records</t>
      </text>
    </comment>
    <comment ref="E7" authorId="0" shapeId="0">
      <text>
        <t>TM.2 — System and data-flow threat modeling
0: No threat modeling.
1: Occasional whiteboard sessions for high-profile projects, no method, no record.
2: A method is nominated (STRIDE, PASTA, LINDDUN, or equivalent) and used for major projects at design review; outputs are documents.
3: Threat modeling is mandatory for crown-jewel systems and material changes, uses data-flow diagrams with trust boundaries, and outputs are recorded as structured, queryable threats rather than prose.
4: Coverage of the crown-jewel estate by current threat models is measured; model quality is peer-reviewed; findings are tracked to closure with owners and dates.
5: Threat modeling is embedded in the delivery pipeline (threat-model-as-code, diagrams generated from IaC), automatically re-triggered by architectural change, and its output is machine-consumable by the detection backlog.
Evidence examples: Threat model repository with trust-boundary DFDs; Crown-jewel threat-model coverage metric; Threat-model-as-code artefacts and pipeline hooks</t>
      </text>
    </comment>
    <comment ref="E8" authorId="0" shapeId="0">
      <text>
        <t>TM.7 — Attack surface enumeration
0: No attack surface enumeration. Exposure is whatever the last audit happened to notice.
1: An informal, partial picture held by individuals; discovered assets surprise the team regularly.
2: Periodic external scanning of known ranges and domains; cloud, SaaS and API exposure tracked inconsistently; shadow IT invisible.
3: Enumeration is continuous and deliberate across external services, APIs, cloud resources and identity federation, reconciled against the asset inventory; deltas are triaged and every internet-reachable path to a crown jewel is known and appears as an attack tree root.
4: Independent discovery (external ASM, cloud API inventory, certificate and DNS monitoring, SaaS discovery) is diffed against the declared surface; unknown-asset rate is measured and trended; new exposure automatically triggers threat model review and telemetry onboarding.
5: Attack surface change is handled as a live event — new exposure raises detection and modeling work items in near real time, pre-approved telemetry and baseline detections deploy with the asset, and surface reduction is a reported, incentivised metric.
Evidence examples: Attack surface register reconciled against independent discovery; Unknown-asset rate metric and trend; Change-triggered modeling and onboarding records</t>
      </text>
    </comment>
    <comment ref="E9" authorId="0" shapeId="0">
      <text>
        <t>TM.3 — Attack tree construction
0: No attack trees. Threats are described as single-step statements.
1: Occasional informal "how would I break in" discussions, not recorded.
2: Attack trees are drawn for selected scenarios but stay as diagrams; leaves are not mapped to techniques or to controls.
3: Trees are built for prioritised adversary objectives (e.g. "obtain domain dominance", "exfiltrate the customer database", "tamper with the payment file"); every node is mapped to ATT&amp;CK techniques, and every leaf carries a prevent/detect/accept decision.
4: Trees are annotated with feasibility and cost-to-adversary, are reviewed against real incident and emulation outcomes, and drive an explicitly prioritised choke-point strategy — nodes that appear in many trees are treated as high-value detection targets.
5: Attack trees are maintained as structured data (not pictures), versioned, automatically re-evaluated when the estate or the threat profile changes, and used to compute residual risk per objective.
Evidence examples: Attack tree library in structured form (YAML/JSON/graph DB); Node-to-ATT&amp;CK mapping and per-leaf control decisions; Choke-point analysis showing nodes shared across trees</t>
      </text>
    </comment>
    <comment ref="E10" authorId="0" shapeId="0">
      <text>
        <t>TM.4 — Attack path and exposure analysis
0: No attack path analysis. Exposure is understood only as a vulnerability list.
1: Path thinking happens only after a red team or pentest report describes one.
2: Point-in-time path analysis is run occasionally with a tool (identity graph, cloud permission analysis, AD path tooling) for specific reviews.
3: Path analysis runs on a defined cadence across identity, cloud entitlement, network reachability and trust relationships; results are ranked by proximity to crown jewels and issued as remediation and detection work.
4: Path exposure is trended as a metric (number and shortest length of viable paths to each crown jewel); choke points are instrumented for detection where remediation is not feasible; reduction is reported.
5: Continuous path computation is integrated with change management and CTEM cycles; new paths raise alerts in near real time and automatically create both a remediation and a detection work item.
Evidence examples: Attack path analysis output with paths to crown jewels; Trend of viable path count and shortest path length; Choke-point instrumentation records</t>
      </text>
    </comment>
    <comment ref="E11" authorId="0" shapeId="0">
      <text>
        <t>TM.5 — Abuse cases to detection requirements traceability
0: No traceability. Detections exist for reasons nobody records.
1: Traceability exists in individuals' memory only.
2: Some detection tickets reference a threat model informally in free text.
3: A maintained traceability matrix links threat model / attack tree nodes to detection requirements, to deployed detections, and to validation results, with a unique identifier at each step.
4: Orphaned nodes (modelled but undetected and un-prevented) and orphaned detections (deployed but justified by nothing) are both reported as defects and worked down; coverage of model nodes is a reported metric.
5: Traceability is automated end to end — model node, requirement, rule, test, validation outcome and incident are linked in one queryable graph used for assurance reporting.
Evidence examples: Traceability matrix or graph query output; Orphaned-node and orphaned-detection reports; Assurance report tracing an incident back to a model node</t>
      </text>
    </comment>
    <comment ref="E12" authorId="0" shapeId="0">
      <text>
        <t>TM.6 — Model maintenance and change triggers
0: Models, where they exist, are never updated.
1: Updated only when someone remembers or an auditor asks.
2: A calendar-based review cycle exists (typically annual) and is partially honoured.
3: Defined triggers force review — architecture change, new crown jewel, new prioritised actor, significant incident, major ATT&amp;CK release — and review completion is tracked.
4: Model freshness is measured (age distribution, percentage overdue), overdue models are escalated to owners, and drift between model and reality is sampled and reported.
5: Change detection is automated from CI/CD, cloud control plane and identity change events; affected models are flagged and re-validated with measured turnaround.
Evidence examples: Documented change triggers and review completion log; Model freshness metric and overdue escalations; Automated change-trigger integration</t>
      </text>
    </comment>
  </commentList>
</comments>
</file>

<file path=xl/comments/comment4.xml><?xml version="1.0" encoding="utf-8"?>
<comments xmlns="http://schemas.openxmlformats.org/spreadsheetml/2006/main">
  <authors>
    <author>TID-CMM</author>
  </authors>
  <commentList>
    <comment ref="E6" authorId="0" shapeId="0">
      <text>
        <t>DC.1 — Log source inventory and ownership
0: No inventory. Nobody can list what is being collected.
1: A partial list held by the platform team, out of date.
2: An inventory exists with source names and destinations, reviewed periodically; deployment coverage per source is estimated.
3: Each source has a named business and technical owner, defined scope (which estate it covers), measured deployment coverage, criticality rating and mapping to ATT&amp;CK data components.
4: Inventory completeness is validated against independent asset discovery; unmonitored assets are reported as a defect class with an owner and a target date.
5: Inventory is continuously reconciled and automatically drives onboarding, alerting on unmonitored crown-jewel assets within a defined time window.
Evidence examples: Log source inventory with owners, coverage % and data-component mapping; Unmonitored asset report and closure trend</t>
      </text>
    </comment>
    <comment ref="E7" authorId="0" shapeId="0">
      <text>
        <t>DC.2 — Telemetry quality, completeness and timeliness
0: Data quality is unknown. Gaps are discovered during investigations.
1: Occasional manual checks; problems found reactively when a search returns nothing.
2: Basic volume monitoring exists with static thresholds; parsing errors are noticed when someone reports them.
3: Quality is measured on defined dimensions — completeness, field-level fill rate, parsing success, ingestion latency, time-source accuracy, retention conformance — per source, with alerting on deviation.
4: Quality SLOs are agreed with source owners, breaches are ticketed and trended, and known-gap periods are recorded so investigations and coverage claims are adjusted for them.
5: Quality is enforced automatically — schema validation at ingest, synthetic canary events per source to prove the path end to end, self-healing pipelines, and measured mean time to detect a telemetry outage.
Evidence examples: Per-source data quality dashboard with SLOs; Canary event configuration and results; Telemetry outage MTTD metric</t>
      </text>
    </comment>
    <comment ref="E8" authorId="0" shapeId="0">
      <text>
        <t>DC.3 — Normalisation and data model discipline
0: Raw, source-specific fields only. Every search is bespoke.
1: Inconsistent ad hoc field extractions built by whoever needed them.
2: A data model is used for the main sources (OCSF, ECS, CIM, ASIM or in-house) but coverage is partial and undocumented.
3: A documented, versioned schema is mandated for onboarding; conformance is checked at onboarding; entity resolution (user, host, process, identity) is defined.
4: Schema conformance is measured continuously across all sources; non-conformant sources are tracked as debt; schema changes go through change control with impact analysis on affected detections.
5: Normalisation is automated and tested, detections are written against the model rather than the source, and the same detection content runs across multiple platforms with proven equivalence.
Evidence examples: Versioned schema document and onboarding conformance gate; Schema conformance metric per source; Cross-platform detection portability proof</t>
      </text>
    </comment>
    <comment ref="E9" authorId="0" shapeId="0">
      <text>
        <t>DC.4 — ATT&amp;CK technique coverage measurement
0: Coverage is not measured.
1: A hand-drawn Navigator layer produced once, based on opinion.
2: Coverage is mapped by tagging existing rules with technique IDs; parent-technique level only; no distinction between "we have a rule" and "it works".
3: Coverage is scored on a defined scale that separates telemetry availability, detection logic presence and detection quality; measured at sub-technique level for the in-scope set defined by the threat profile and platform mix.
4: Coverage scoring requires evidence from validation (see AV domain); the Validated Coverage Score is trended over time; regressions are investigated.
5: Coverage is computed automatically from the detection repository, telemetry health and the latest validation results, refreshed on every ATT&amp;CK release, with automated diff reporting on new and deprecated techniques.
Evidence examples: Coverage model definition and scoring scale; Navigator layer generated from the detection repository; Validated Coverage Score trend and ATT&amp;CK release diff report</t>
      </text>
    </comment>
    <comment ref="E10" authorId="0" shapeId="0">
      <text>
        <t>DC.5 — Coverage breadth across attack surfaces
0: One or two surfaces instrumented, typically endpoint and perimeter.
1: Additional sources exist but are unmonitored or only searched during incidents.
2: Most traditional surfaces are covered; cloud control plane, SaaS and identity are partial; OT/IoT and CI/CD are absent.
3: Coverage is deliberately scoped per surface against the threat profile, with documented decisions on surfaces deliberately not covered and the risk accepted.
4: Per-surface coverage is measured and reported separately, preventing a strong endpoint programme from masking a blind cloud or identity plane; gaps carry owners and dates.
5: New surfaces are onboarded as part of technology adoption governance — no material new platform reaches production without a telemetry plan and baseline detections.
Evidence examples: Per-surface coverage report; Accepted-risk records for uncovered surfaces; Technology-adoption gate requiring a telemetry plan</t>
      </text>
    </comment>
    <comment ref="E11" authorId="0" shapeId="0">
      <text>
        <t>DC.6 — Visibility gap management
0: Blind spots are not recorded.
1: Known informally; raised in conversation, not tracked.
2: A gap list exists but has no owners, priorities or dates.
3: Gaps are registered with the technique(s) they blind, the crown jewels affected, an owner, a priority derived from the threat profile, and a target date.
4: Gap closure rate and ageing are reported; gaps that cannot be closed are compensated with alternative detection or explicit risk acceptance at the right level.
5: Gaps are generated automatically from coverage and validation results, costed, and fed into budget planning with demonstrated closure of the highest-risk items each cycle.
Evidence examples: Visibility gap register with owners and dates; Gap ageing and closure-rate trend; Risk acceptance records for tolerated gaps</t>
      </text>
    </comment>
  </commentList>
</comments>
</file>

<file path=xl/comments/comment5.xml><?xml version="1.0" encoding="utf-8"?>
<comments xmlns="http://schemas.openxmlformats.org/spreadsheetml/2006/main">
  <authors>
    <author>TID-CMM</author>
  </authors>
  <commentList>
    <comment ref="E6" authorId="0" shapeId="0">
      <text>
        <t>DE.1 — Detection lifecycle and intake
0: No lifecycle. Rules appear when someone has an idea or a vendor ships content.
1: Informal build-and-deploy by individuals; no stages, no record.
2: A documented process exists covering build and deploy; test and retire stages are weak or skipped under pressure.
3: A full lifecycle is defined and enforced, with a single intake queue accepting requests from intelligence, threat modeling, hunting, incidents, emulation and audit — each item carrying a source and a priority.
4: Stage transition criteria are explicit and gated; lifecycle metrics (queue depth, lead time, stage ageing, rejection reasons) are measured and reviewed.
5: The lifecycle is automated end to end with policy-as-code gates; lead time from intake to validated production is measured against a target and continuously reduced.
Evidence examples: Documented lifecycle with stage gates; Intake queue showing source attribution per item; Lead-time and queue-depth trends</t>
      </text>
    </comment>
    <comment ref="E7" authorId="0" shapeId="0">
      <text>
        <t>DE.2 — Detection-as-code
0: Rules are edited directly in the console. No history beyond the tool's audit log.
1: Occasional manual exports kept in a shared folder as backup.
2: Content is stored in version control but deployed manually; commits are not reviewed.
3: All detection content lives in version control with mandatory peer review, branch protection, meaningful commit history and a documented release process.
4: CI validates syntax, schema, metadata completeness and test results before merge; deployment is automated with rollback; production drift from the repository is detected and alerted.
5: Full GitOps — the repository is the single source of truth, environments are reproducible, deployments are automated with progressive rollout, and drift is auto-remediated.
Evidence examples: Repository with branch protection and review history; CI pipeline definition and passing runs; Drift detection alerts and rollback records</t>
      </text>
    </comment>
    <comment ref="E8" authorId="0" shapeId="0">
      <text>
        <t>DE.3 — Detection standards, metadata and documentation
0: No standard. Rule names are the only documentation.
1: Some rules have descriptions; quality varies by author.
2: A template exists; completion is voluntary and partial.
3: A mandatory schema is enforced — unique ID, author, owner, ATT&amp;CK technique and sub-technique, data sources required, logic rationale, known false positives, severity and risk score, triage guidance, response playbook link, validation reference, and version.
4: Metadata completeness and accuracy are measured; incomplete content cannot pass CI; analyst-facing triage guidance is reviewed for usability by the people who use it at 3am.
5: Metadata is machine-consumable and powers automated coverage reporting, response routing, validation targeting and impact analysis when a log source degrades.
Evidence examples: Enforced detection schema (e.g. Sigma-compatible) and CI validation rule; Metadata completeness metric; Automated report built from detection metadata</t>
      </text>
    </comment>
    <comment ref="E9" authorId="0" shapeId="0">
      <text>
        <t>DE.4 — Testing and pre-deployment validation
0: No testing. Rules are enabled and observed.
1: Author eyeballs a historical search and calls it tested.
2: Manual testing against sample events for some rules; results not retained.
3: Every detection has a positive test (a reproducible execution or synthetic event that must trigger it) and a negative test set of benign activity that must not; results are recorded against the rule version.
4: Tests run automatically in CI against a representative dataset or lab range; regression tests re-run on every change and on data model changes; test coverage of the detection portfolio is measured.
5: Tests are generated from the emulation library, run continuously against production-like telemetry, and any detection without a passing test in the current period is automatically flagged as unverified in coverage reporting.
Evidence examples: Test definitions stored with the detection content; CI test run history and coverage-of-portfolio metric; Unverified-detection report</t>
      </text>
    </comment>
    <comment ref="E10" authorId="0" shapeId="0">
      <text>
        <t>DE.5 — Tuning, precision and false-positive management
0: No feedback loop. Noisy rules are muted or ignored by analysts.
1: Tuning happens reactively when analysts complain loudly enough.
2: Tuning requests are logged and actioned; changes are made in the console without a record of rationale.
3: Every detection has measured true-positive/false-positive outcomes captured at case closure; precision is calculated per rule; tuning changes are version-controlled with a stated rationale and expected effect.
4: Precision and volume thresholds are agreed; rules breaching them enter a formal remediation path with a deadline, ending in fix, demote-to-hunt, or retire; the effect of each change is measured after the fact.
5: Tuning is partly automated with statistical baselining and allow-list governance; suppression is time-boxed and expires by default; precision is trended per rule and per domain with alerting on degradation.
Evidence examples: Per-rule precision and volume report; Tuning change records with rationale and post-change effect; Expiring suppression policy and audit</t>
      </text>
    </comment>
    <comment ref="E11" authorId="0" shapeId="0">
      <text>
        <t>DE.6 — Detection health and silent-failure monitoring
0: No health monitoring. Silent failure is discovered during an incident, or never.
1: Occasional manual review of whether rules have fired recently.
2: Basic "rule has not fired in N days" reporting exists, treated as informational.
3: Health is monitored on multiple signals — data source availability for each rule's required components, execution errors, schema drift, scheduling failures, and unexpected volume change — with defined thresholds.
4: Health failures raise operational tickets with SLAs; the percentage of the portfolio in a healthy state is a reported KPI; dependency mapping shows which detections a given log source outage disables.
5: Health monitoring is closed-loop with canary events proving the full path from generation to alert; failures auto-open incidents, and coverage reporting automatically discounts unhealthy detections.
Evidence examples: Detection health dashboard with dependency mapping; Portfolio-health KPI trend; Canary-to-alert proof and auto-ticketing configuration</t>
      </text>
    </comment>
    <comment ref="E12" authorId="0" shapeId="0">
      <text>
        <t>DE.7 — Versioning, deprecation and retirement
0: Nothing is ever retired. The rule set only grows.
1: Rules are occasionally disabled without record.
2: Retirement happens during periodic clean-ups, driven by performance not by value.
3: Retirement criteria are defined (superseded, permanently unsupported telemetry, technique no longer relevant, unfixable precision) and each retirement is recorded with rationale and approval.
4: The portfolio is reviewed on a cadence against the threat profile; retirement volume and reasons are reported; retired content is archived and recoverable with its history.
5: Deprecation is automated against ATT&amp;CK changes, telemetry decommissioning and threat profile shifts, with impact analysis run before removal and coverage recomputed after.
Evidence examples: Retirement criteria and decision log; Portfolio review records and retirement statistics; Automated deprecation impact analysis</t>
      </text>
    </comment>
    <comment ref="E13" authorId="0" shapeId="0">
      <text>
        <t>DE.8 — Portfolio composition and detection strategy
0: No concept of portfolio. Content is whatever the tool shipped with.
1: Predominantly signature and indicator matching; behavioural detection is incidental.
2: A mix exists but is unplanned; nobody can state the balance or defend it.
3: The portfolio is explicitly classified — atomic indicator, tool artefact, behavioural/TTP, anomaly, correlation, deception — with a documented target mix, and behavioural detection is prioritised for the top-tier threat profile.
4: Composition is measured and reported against target; resilience to adversary evasion is assessed (would this survive a renamed binary, a new C2 domain, a different LOLBIN?); brittle detections are identified and reworked.
5: Detection strategy is derived from attack-tree choke points and cost-to-adversary analysis; the portfolio is optimised to raise adversary cost, and this is demonstrated through emulation results rather than asserted.
Evidence examples: Portfolio classification with target and actual mix; Evasion-resilience assessment; Choke-point-driven detection strategy document</t>
      </text>
    </comment>
    <comment ref="E14" authorId="0" shapeId="0">
      <text>
        <t>DE.9 — Detection content sourcing and provenance
0: Detection content is whatever the platform shipped with. Nobody can say where a rule came from.
1: Content is copied ad hoc from blog posts and vendor reports when someone happens to read one.
2: Named sources are used routinely — vendor content subscriptions, community rule repositories — but adoption is uncritical and provenance is not recorded.
3: A documented sourcing strategy spans annual threat reports (for example Red Canary, CrowdStrike, Mandiant, Verizon DBIR), vendor and government advisories, community rule repositories (SigmaHQ, Elastic, Splunk Security Content, YARA collections), intelligence platforms (MISP, OpenCTI) and in-house research; every deployed detection records its source, licence and adoption date.
4: Content is evaluated before adoption against the organisation's own threat profile and telemetry — not enabled wholesale — and the value of each source is measured by the true positives and validated coverage it actually produced.
5: Sourcing is automated and bidirectional: upstream repositories are tracked for updates and deprecations with impact analysis, sector campaign reporting triggers targeted content review within a defined window, and internally developed detections are contributed back.
Evidence examples: Documented sourcing strategy naming the report, repository and intel-platform sources in use; Provenance, licence and adoption date recorded per detection; Per-source value report (true positives, validated coverage contributed); Upstream change tracking with impact analysis</t>
      </text>
    </comment>
    <comment ref="E15" authorId="0" shapeId="0">
      <text>
        <t>DE.10 — Detection modality breadth
0: A single modality, almost always log or event analytics in a SIEM.
1: A second modality exists incidentally because a product provides it, but nobody plans across them.
2: Two or three modalities are in use and configured, but chosen by tooling rather than by what the prioritised behaviours require.
3: Modalities are selected deliberately per behaviour — event and process analytics, file and memory content matching (for example YARA), network signature and protocol analysis, identity and entitlement behaviour, configuration and integrity drift, and deception — with the choice recorded and justified against the threat profile.
4: Modality coverage is measured per prioritised scenario, and gaps are closed with the modality that fits rather than the tool already owned; where commercial endpoint tooling is absent, open-source equivalents are deliberately deployed to reach the same behaviours.
5: Modalities are composed rather than parallel — a single scenario is detected across several modalities that corroborate each other, raising both confidence and the cost of evasion, and the composition is validated end to end.
Evidence examples: Modality map per prioritised scenario with justification; Deployed content in more than one modality (for example Sigma plus YARA plus network signatures); Evidence of corroboration across modalities in a real or emulated case</t>
      </text>
    </comment>
  </commentList>
</comments>
</file>

<file path=xl/comments/comment6.xml><?xml version="1.0" encoding="utf-8"?>
<comments xmlns="http://schemas.openxmlformats.org/spreadsheetml/2006/main">
  <authors>
    <author>TID-CMM</author>
  </authors>
  <commentList>
    <comment ref="E6" authorId="0" shapeId="0">
      <text>
        <t>AV.1 — Atomic testing and control verification
0: No technique-level testing.
1: Occasional manual tests by a curious engineer, undocumented.
2: A test library (e.g. Atomic Red Team or in-house) is used sporadically against a lab; results are informal.
3: Atomic tests are run on a defined cadence against a representative production-like environment, mapped to ATT&amp;CK sub-techniques, with recorded outcomes at each stage — telemetry generated, event ingested, detection fired, alert raised.
4: Test coverage of the in-scope technique set is measured; failures create tracked defects; re-test after fix is mandatory; results feed coverage scoring directly.
5: Atomic testing is continuous and automated with safe-execution guardrails and change control, results stream into coverage dashboards in near real time, and untested techniques are automatically reported as unproven.
Evidence examples: Test library mapped to sub-technique IDs; Per-stage outcome records (telemetry/ingest/detect/alert); Defect and re-test records</t>
      </text>
    </comment>
    <comment ref="E7" authorId="0" shapeId="0">
      <text>
        <t>AV.2 — Breach and attack simulation automation
0: No automated simulation capability.
1: A trial or proof of concept was run once.
2: A BAS tool is deployed against a limited scope, run manually and irregularly.
3: Simulation runs on a defined schedule across representative segments, covering prevention, detection and alerting layers, with scenarios selected from the prioritised threat profile rather than the vendor default set.
4: Results are trended, control drift (a previously passing test that now fails) is alerted on, and simulation scope covers all critical segments and cloud/identity planes as well as endpoint.
5: Simulation is integrated into change management — infrastructure or control changes trigger targeted re-simulation — and results are an input to control investment decisions.
Evidence examples: Simulation schedule, scope and scenario provenance; Control drift alerts and trend; Change-triggered simulation records</t>
      </text>
    </comment>
    <comment ref="E8" authorId="0" shapeId="0">
      <text>
        <t>AV.3 — Threat-actor emulation plans
0: No emulation. Testing, where it exists, is technique-by-technique only.
1: A single generic scenario borrowed from a public plan, run once.
2: Public emulation plans are executed occasionally with limited tailoring to the environment.
3: Emulation plans are authored for the top-ranked actors in the threat profile, sequencing techniques into realistic operations against realistic objectives, tailored to the organisation's platforms and crown jewels.
4: Plans are refreshed as actor tradecraft evolves; coverage of the prioritised actor set by current emulation plans is measured; detection outcomes are recorded per step in the chain, showing where in the kill chain detection actually occurs.
5: Emulation is derived automatically from the behaviour library and attack trees, includes evasion variants of previously detected behaviours to test resilience, and produces a measured "adversary dwell time before detection" per scenario.
Evidence examples: Emulation plan library referencing ATT&amp;CK Group/Campaign IDs; Per-step detection outcome records showing earliest detection point; Evasion-variant test results</t>
      </text>
    </comment>
    <comment ref="E9" authorId="0" shapeId="0">
      <text>
        <t>AV.4 — Purple team programme
0: No purple teaming. Offence and defence do not work together.
1: Occasional informal collaboration after a red team engagement.
2: Purple team exercises happen once or twice a year, ad hoc in scope, with a report at the end.
3: A defined programme with a regular cadence, scenarios drawn from the threat profile, agreed rules of engagement, and detection engineers present during execution making fixes in the session.
4: Every exercise produces measured outcomes per technique (prevented / detected-and-alerted / detected-not-alerted / logged-only / invisible), a tracked backlog, and a mandatory re-test that confirms closure.
5: Purple teaming is continuous rather than episodic, integrated with the detection pipeline so improvements are shipped within the exercise window, and its findings measurably improve time-to-detect over successive cycles.
Evidence examples: Programme charter, cadence and rules of engagement; Per-technique outcome matrix and re-test confirmations; Time-to-detect improvement trend across cycles</t>
      </text>
    </comment>
    <comment ref="E10" authorId="0" shapeId="0">
      <text>
        <t>AV.5 — Penetration testing integration
0: Penetration testing is not performed, or reports never reach the detection team.
1: Tests are run for compliance; the detection team occasionally hears about the results.
2: Reports are shared with the SOC after the fact; a few detections may be built informally.
3: Every engagement has a defined detection-feedback stage — the tester's activity timeline is reconciled against SOC telemetry and alerts to determine what was seen, and each unseen action becomes a detection requirement.
4: The "detection rate" of each engagement is measured (percentage of tester actions that produced telemetry, a detection, and an alert), trended across engagements, and improvement is a stated objective of the testing programme.
5: Testers deliver machine-readable activity timelines that are automatically diffed against SIEM data; detection gaps are auto-created; scoping of subsequent tests deliberately targets previously blind areas.
Evidence examples: Tester activity timeline reconciled against SOC telemetry; Engagement detection-rate metric and trend; Detection requirements traced to specific test actions</t>
      </text>
    </comment>
    <comment ref="E11" authorId="0" shapeId="0">
      <text>
        <t>AV.6 — Red teaming and independent assurance
0: No red teaming.
1: A one-off engagement, scoped as an extended penetration test.
2: Periodic red team engagements with limited objectives and heavy scope restrictions; the blue team is usually informed.
3: Objective-based, intelligence-led engagements against crown-jewel objectives, with a genuinely uninformed blue team, control group, and formal rules of engagement and legal cover.
4: Engagements follow a recognised framework where applicable (TIBER-EU, CBEST, CORIE, AASE, iCAST) or an equivalent internal standard; detection and response performance is measured against defined objectives; findings drive a tracked remediation plan with executive visibility.
5: A continuous or high-frequency adversarial assurance capability exists; results are compared across cycles to demonstrate improving detection depth and reducing adversary freedom of movement; findings feed threat models and attack trees, not only detections.
Evidence examples: Intelligence-led engagement scope and rules of engagement; Objective-by-objective detection and response performance record; Cross-cycle comparison showing improvement</t>
      </text>
    </comment>
    <comment ref="E12" authorId="0" shapeId="0">
      <text>
        <t>AV.7 — Findings-to-closure loop
0: Findings are not tracked. Reports are the deliverable.
1: Findings are noted in a document; closure is unverified.
2: Findings enter a tracker; closure is claimed by the assignee without re-test.
3: Every finding has an owner, a severity derived from threat-profile relevance and crown-jewel proximity, a target date, and a mandatory re-test before it can be closed.
4: Closure rate, ageing and re-test pass rate are reported; overdue findings escalate; recurrence of previously closed findings is treated as a systemic defect and investigated.
5: The loop is automated — validation results create work items, deployment triggers re-validation, and mean time from finding to validated closure is a headline KPI under active reduction.
Evidence examples: Findings register with re-test evidence per closure; Ageing, closure-rate and recurrence reports; Mean-time-to-validated-closure trend</t>
      </text>
    </comment>
    <comment ref="E13" authorId="0" shapeId="0">
      <text>
        <t>AV.8 — Control efficacy scoring
0: No efficacy scoring. Controls are described as present or absent.
1: Subjective assessment of "good" or "weak" coverage by opinion.
2: Pass/fail per test, aggregated informally.
3: A defined scale scores each in-scope technique separately for prevention, telemetry, detection, alerting and response, based on recorded validation evidence with a stated recency window.
4: Efficacy scores expire — a result older than the defined window is downgraded to unproven; scores drive the Validated Coverage Score and appear in domain reporting; disagreements are arbitrated by evidence.
5: Efficacy scoring is automated from validation pipelines, feeds risk quantification and investment cases, and is used to demonstrate risk reduction per pound or dollar spent.
Evidence examples: Efficacy scoring scale definition with recency rules; Per-technique efficacy matrix; Investment case referencing efficacy-derived risk reduction</t>
      </text>
    </comment>
  </commentList>
</comments>
</file>

<file path=xl/comments/comment7.xml><?xml version="1.0" encoding="utf-8"?>
<comments xmlns="http://schemas.openxmlformats.org/spreadsheetml/2006/main">
  <authors>
    <author>TID-CMM</author>
  </authors>
  <commentList>
    <comment ref="E6" authorId="0" shapeId="0">
      <text>
        <t>AA.1 — Triage enrichment and context automation
0: No enrichment. Analysts pivot manually across consoles.
1: A few manual lookup shortcuts maintained by individual analysts.
2: Basic automated enrichment for some alert types (reputation, geolocation, asset name).
3: Enrichment is defined per detection type and covers asset criticality and owner, identity role and privilege, recent related activity, vulnerability and exposure state, threat intelligence context and prior case history.
4: Enrichment coverage and its effect on triage time are measured; enrichment failures are monitored; the enrichment set is reviewed against what analysts actually use.
5: Enrichment is adaptive — driven by detection metadata and case type, includes automated preliminary verdicts with confidence, and demonstrably reduces mean time to triage.
Evidence examples: Enrichment specification per detection class; Triage-time effect measurement; Enrichment failure monitoring</t>
      </text>
    </comment>
    <comment ref="E7" authorId="0" shapeId="0">
      <text>
        <t>AA.2 — Correlation and attack-chain assembly
0: Alerts are handled individually with no relationship awareness.
1: Analysts manually notice patterns from experience.
2: Basic correlation by entity (host, user) within a time window.
3: Correlation assembles alerts into incidents along entity and temporal relationships, annotated with ATT&amp;CK tactic progression so an analyst can see how far along the chain the adversary is.
4: Risk-based alerting aggregates weak signals into scored entities; the balance between raw alert volume and assembled incidents is measured; correlation quality (false grouping and missed grouping) is reviewed.
5: Graph-based correlation spans identity, endpoint, cloud and network, reconstructs full attack paths against the estate's real topology, and predicts likely next steps from attack-tree data to prompt pre-emptive containment.
Evidence examples: Correlation logic documentation with tactic progression; Alert-to-incident aggregation ratio and quality review; Graph correlation output showing a reconstructed path</t>
      </text>
    </comment>
    <comment ref="E8" authorId="0" shapeId="0">
      <text>
        <t>AA.3 — Response automation and orchestration
0: All response is manual.
1: A few scripts maintained by individuals; no governance.
2: A SOAR platform exists with playbooks for a small number of high-volume alert types; mostly enrichment rather than action.
3: Playbooks cover the highest-volume and highest-severity detection types, include automated containment for defined scenarios with explicit approval gates, and are version-controlled and tested.
4: Automation coverage of alert volume is measured, along with time saved and error rate; playbook failures are monitored and remediated; blast-radius controls and rollback procedures exist and are tested.
5: Automation decisions are risk-adaptive — confidence and asset criticality determine whether an action is automatic or approval-gated — and every detection ships with a linked response action by default.
Evidence examples: Version-controlled playbook repository with tests; Automation coverage and time-saved metrics; Rollback and blast-radius test records</t>
      </text>
    </comment>
    <comment ref="E9" authorId="0" shapeId="0">
      <text>
        <t>AA.4 — Advanced analytics governance
0: No advanced analytics, or vendor black boxes running unmonitored.
1: Vendor ML features enabled with default settings and no evaluation.
2: Some analytics tuned by trial and error; behaviour is not understood by the team operating it.
3: Each analytic has a documented purpose, the behaviour it targets mapped to ATT&amp;CK, its input features, training or baselining approach, expected output, and a named owner.
4: Analytics are evaluated on precision, recall and drift with a defined re-baselining cadence; outputs are explainable enough for an analyst to justify an action; failure modes and adversarial manipulation risks are documented.
5: Analytics are lifecycle-managed as models — versioned, monitored for drift and poisoning, validated by emulation like signature-based content, and retired when they stop earning their place.
Evidence examples: Analytic register with owners, features and ATT&amp;CK mapping; Precision/recall/drift evaluation records; Model lifecycle and adversarial-risk documentation</t>
      </text>
    </comment>
    <comment ref="E10" authorId="0" shapeId="0">
      <text>
        <t>AA.5 — Threat hunting programme
0: No hunting capability exists in any form.
1: Occasional unstructured exploration when analysts have spare time.
2: Scheduled hunts with loose scope; findings recorded inconsistently; little output beyond "nothing found".
3: Hunts are hypothesis-driven, derived from the threat profile, threat models, attack trees and validation gaps; each has a documented hypothesis, data scope, method, result and a required output — a new detection, a tuning change, a visibility gap, or an evidenced negative result.
4: Hunt outcomes are measured — coverage of hypotheses against prioritised techniques, conversion rate to deployed detections, findings per hunt — and negative results are retained so the same ground is not re-covered blindly.
5: Hunting is continuous, partly automated (recurring hunts promoted to scheduled analytics), integrated with emulation so hunts are validated against known-good ground truth, and is a primary source of the detection backlog.
Evidence examples: Hunt library with hypotheses, methods and outcomes; Hunt-to-detection conversion metric; Promoted-hunt-to-analytic records</t>
      </text>
    </comment>
    <comment ref="E11" authorId="0" shapeId="0">
      <text>
        <t>AA.7 — Deception and adversary engagement
0: No deception capability of any kind.
1: An unofficial honeypot someone once stood up; nobody monitors it and nobody would notice it firing.
2: A small set of deception assets deployed opportunistically — some canary files or a default honeypot — alerting exists but placement is unrelated to any threat model.
3: Deception is placed deliberately at attack-tree choke points and along modelled paths to crown jewels — canary credentials where credential theft is expected, decoy shares where discovery is expected, honeytokens inside the data an adversary would steal; every asset has an owner, a high-severity alert, and a response playbook, because a deception alert is close to zero false positive.
4: Deception coverage of modelled choke points is measured; assets are refreshed so they age like the estate around them; triggers are exercised in purple team scenarios and the alert path is proven end to end; fidelity is tracked and legitimate-touch incidents are investigated as placement defects.
5: Deception is adaptive — placement is recomputed as attack trees and the estate change, interaction telemetry feeds intelligence and emulation, and measured adversary cost (time wasted, tradecraft revealed, early eviction) is reported as a programme outcome.
Evidence examples: Deception asset register mapped to attack-tree choke points; Choke-point coverage metric and refresh records; Purple-team validation of trigger-to-alert path</t>
      </text>
    </comment>
    <comment ref="E12" authorId="0" shapeId="0">
      <text>
        <t>AA.6 — Case management and knowledge capture
0: Investigations are tracked in email, chat or spreadsheets.
1: A ticketing system is used, with free-text notes of variable quality.
2: A case management platform exists with basic categorisation; quality depends on the analyst.
3: Cases carry a mandatory structure — ATT&amp;CK classification, verdict, root cause, affected assets and identities, actions taken, and the detection(s) that fired or should have — enabling analysis across cases.
4: Case data is analysed for patterns (which detections produce value, which alert types waste time, which techniques recur) and this analysis directly drives the detection backlog and tuning priorities.
5: Case knowledge is a managed asset feeding a reusable investigation knowledge base, automated triage guidance, and analyst onboarding, with measured effect on time to competence and time to resolve.
Evidence examples: Mandatory case schema and completion metric; Cross-case analysis driving backlog items; Knowledge base usage and effect on resolution time</t>
      </text>
    </comment>
    <comment ref="E13" authorId="0" shapeId="0">
      <text>
        <t>AA.8 — Agentic and AI-assisted operations
0: No AI or agentic assistance, or unmanaged personal use of assistants with operational data.
1: Individual analysts use general-purpose assistants informally; no policy, no record of what was pasted into them.
2: An approved assistant is available for defined tasks such as summarisation or query drafting, with a data-handling policy, but its output is unmeasured.
3: Agent roles are defined with an explicit task scope, the data they may see, the actions they may take, and the human approval points; agent-authored detection content enters the same lifecycle, testing and evidence requirements as human-authored content.
4: Agent output quality is measured against human baselines (triage accuracy, false-verdict rate, detection quality), agent actions are fully audited and attributable, authority is bounded by asset criticality and confidence, and rollback is tested.
5: Agents operate inside the closed loop with measured cycle-time benefit and no loss of assurance — their work is validated by emulation like any other detection, their identities and tool access are modelled as attack paths, and prompt-injection resistance is explicitly tested using untrusted content in the telemetry they read.
Evidence examples: Agent role definitions with task scope, data scope, authority and approval points; Audit trail attributing agent actions and decisions; Quality measurement against a human baseline; Prompt-injection test results using adversary-controlled log content</t>
      </text>
    </comment>
  </commentList>
</comments>
</file>

<file path=xl/comments/comment8.xml><?xml version="1.0" encoding="utf-8"?>
<comments xmlns="http://schemas.openxmlformats.org/spreadsheetml/2006/main">
  <authors>
    <author>TID-CMM</author>
  </authors>
  <commentList>
    <comment ref="E6" authorId="0" shapeId="0">
      <text>
        <t>IR.1 — Response plan, playbooks and readiness
0: No documented incident response plan.
1: A generic plan exists, out of date, unfamiliar to the people who would use it.
2: A maintained plan with defined roles and escalation, plus playbooks for a few common scenarios.
3: Scenario playbooks are derived from the prioritised threat profile and attack trees — ransomware, business email compromise, cloud identity compromise, supply chain, insider, destructive attack, extortion without encryption — each with decision points, authority levels and communication requirements.
4: Playbook coverage of prioritised scenarios is measured; playbooks are updated after every real incident and every exercise; out-of-hours and degraded-infrastructure operation is explicitly addressed and tested.
5: Playbooks are living, partly executable (linked to orchestration), version-controlled, and validated in the same cycle as detection content, with measured readiness per scenario.
Evidence examples: Scenario playbook set traced to threat profile; Post-incident and post-exercise update records; Out-of-band operating procedure test</t>
      </text>
    </comment>
    <comment ref="E7" authorId="0" shapeId="0">
      <text>
        <t>IR.2 — Detection-to-response handoff and SLAs
0: No defined handoff. Alerts are picked up when noticed.
1: Informal handoff by chat message; coverage depends on who is awake.
2: Defined triage tiers and escalation paths; response times are not measured.
3: Severity-based SLAs exist for acknowledgement, triage and escalation, with defined coverage hours, on-call rotation and escalation-of-last-resort.
4: SLA attainment is measured per severity and reported; breaches are analysed for cause; queue ageing and abandonment are monitored; detection severity is calibrated against actual incident outcomes.
5: Handoff is automated with dynamic routing by detection type and asset criticality; time to acknowledge and time to contain are trended and actively reduced; capacity is modelled against alert volume forecasts.
Evidence examples: Severity/SLA matrix with coverage model; SLA attainment and queue ageing reports; Severity calibration analysis</t>
      </text>
    </comment>
    <comment ref="E8" authorId="0" shapeId="0">
      <text>
        <t>IR.3 — Forensic readiness and evidence handling
0: No forensic capability. Evidence is destroyed by remediation.
1: Ad hoc collection using whatever tools are to hand; no chain of custody.
2: Documented collection procedures for endpoints; retention adequate for common cases; cloud and SaaS evidence is uncertain.
3: Forensic readiness is planned — retention aligned to realistic dwell times, remote acquisition capability, memory capture, cloud and SaaS evidence sources identified and pre-authorised, chain of custody maintained, and legal/HR/regulatory requirements built in.
4: Readiness is tested (can you actually acquire from that cloud workload, that SaaS tenant, that OT segment, on a Sunday?); acquisition times are measured; gaps in evidential coverage are registered and closed.
5: Evidence acquisition is automated on incident declaration, forensic data is preserved before containment destroys it, and readiness is validated in every major exercise and red team engagement.
Evidence examples: Forensic readiness plan covering cloud and SaaS; Acquisition test results and timings; Automated preservation-on-declaration configuration</t>
      </text>
    </comment>
    <comment ref="E9" authorId="0" shapeId="0">
      <text>
        <t>IR.4 — Containment, eradication and recovery
0: No defined containment capability; response is improvised.
1: Manual containment by individual administrators, slow and inconsistent.
2: Containment options exist for endpoints (isolate, block hash) with defined authority; identity and cloud containment are manual and slow.
3: Containment is defined across all planes — endpoint isolation, identity disablement and session/token revocation, network segmentation, cloud role and key revocation, email clawback, third-party access suspension — with authority, prerequisites and business impact documented for each.
4: Containment and recovery times are measured in exercises and real incidents; mass-scale actions are tested; recovery capability is validated against destructive scenarios including backup integrity and immutability testing.
5: Containment is largely automated with risk-adaptive gating, tested at scale on a defined cadence, and recovery objectives are demonstrated rather than asserted, including for identity infrastructure and cloud control planes.
Evidence examples: Containment action catalogue by plane with authority levels; Timed containment and recovery exercise results; Backup immutability and restoration test evidence</t>
      </text>
    </comment>
    <comment ref="E10" authorId="0" shapeId="0">
      <text>
        <t>IR.5 — Exercising and crisis management
0: No exercises of any kind are conducted.
1: An occasional informal walkthrough of the plan.
2: Annual tabletop exercise, generic scenario, limited participation.
3: A programme of exercises at varying intensity — tabletop, functional, technical simulation, and executive crisis — using scenarios drawn from the threat profile and involving legal, communications, business owners and relevant third parties.
4: Every exercise generates tracked findings with owners and dates; exercise realism increases over time; participation and performance are measured; regulatory notification and disclosure decision-making is exercised under time pressure.
5: Exercises are unannounced where appropriate, integrated with red team engagements so the exercise is a real detection event, and improvement across cycles is demonstrated with objective measures.
Evidence examples: Multi-year exercise programme and scenario provenance; Findings register with closure; Evidence of exercises integrated with red team activity</t>
      </text>
    </comment>
    <comment ref="E11" authorId="0" shapeId="0">
      <text>
        <t>IR.6 — Post-incident review to detection backlog
0: No post-incident review.
1: Informal debriefs after major incidents only; nothing recorded.
2: Reviews are held and documented for significant incidents; actions are recorded but rarely closed.
3: Every incident above a defined threshold gets a blameless review that explicitly reconstructs the timeline, identifies the earliest point at which detection was possible, and produces detection, telemetry and control actions with owners.
4: Action closure is tracked and reported; the gap between adversary first action and first detection is measured per incident and trended; recurring root causes are escalated as systemic issues.
5: Reviews feed threat models, attack trees, emulation plans and the detection backlog automatically; "would we detect this now?" is answered by re-emulating the incident and proving it, with the result recorded against the review.
Evidence examples: Blameless review records with earliest-detection-point analysis; Action closure and time-to-first-detection trends; Re-emulation proof that the incident is now detected</t>
      </text>
    </comment>
  </commentList>
</comments>
</file>

<file path=xl/comments/comment9.xml><?xml version="1.0" encoding="utf-8"?>
<comments xmlns="http://schemas.openxmlformats.org/spreadsheetml/2006/main">
  <authors>
    <author>TID-CMM</author>
  </authors>
  <commentList>
    <comment ref="E6" authorId="0" shapeId="0">
      <text>
        <t>GV.1 — Strategy, mandate and funding
0: No strategy. The capability exists as a by-product of tool purchases.
1: Direction is set informally by whoever leads the function; funding is reactive.
2: A written plan exists, largely a list of tools and headcount for the year.
3: A multi-year strategy states target maturity per domain, is explicitly derived from the threat profile and business risk appetite, and has executive sponsorship and committed funding.
4: Strategy progress is reviewed against measured maturity at least twice a year; investment decisions cite validation evidence and coverage gaps; trade-offs are documented.
5: Strategy is dynamically adjusted from threat landscape change and measured risk reduction, with funding decisions demonstrably driven by validated efficacy data rather than vendor cycles.
Evidence examples: Signed multi-year strategy with target maturity per domain; Investment cases citing coverage and validation data; Review minutes showing strategy adjustment</t>
      </text>
    </comment>
    <comment ref="E7" authorId="0" shapeId="0">
      <text>
        <t>GV.2 — Roles, skills and capability development
0: No defined roles; whoever is available does the work.
1: Roles exist in name; responsibilities overlap and gaps are covered informally.
2: Job descriptions exist for core SOC roles; detection engineering, threat modeling and emulation are collateral duties.
3: Distinct roles are defined and staffed for intelligence, detection engineering, hunting, emulation/purple team and response, with documented responsibilities and a competency framework.
4: Skills are assessed against the framework, gaps drive a training plan with budget, and key-person dependency is measured and reduced; succession and cross-training are deliberate.
5: Capability development is continuous — internal ranges, rotation between offensive and defensive roles, published research — and retention and competency are measured as leading indicators of capability.
Evidence examples: Role definitions and competency framework; Skills assessment and funded training plan; Key-person dependency analysis</t>
      </text>
    </comment>
    <comment ref="E8" authorId="0" shapeId="0">
      <text>
        <t>GV.3 — Metrics and performance measurement
0: No metrics beyond what tools display by default.
1: Activity counts reported — alerts handled, tickets closed, threats blocked.
2: Operational metrics exist (volumes, MTTD, MTTR) with inconsistent definitions and no target.
3: A defined metric set covers effectiveness (Validated Coverage Score, detection precision, time from adversary action to detection), efficiency (triage time, automation rate), and programme health (backlog ageing, gap closure), each with a written definition, owner and target.
4: Metrics are trended, reviewed in a formal forum, and acted on; the metric set is periodically challenged for gaming and perverse incentives; definitions are stable enough for period-on-period comparison.
5: Metrics link measured detection capability to business risk reduction and are used in prioritisation and investment; anti-gaming controls are explicit and metrics are independently verifiable from raw evidence.
Evidence examples: Metric catalogue with definitions, owners and targets; Trended reporting pack and review minutes; Anti-gaming review record</t>
      </text>
    </comment>
    <comment ref="E9" authorId="0" shapeId="0">
      <text>
        <t>GV.4 — Risk and compliance alignment
0: No connection between detection capability and risk management or compliance.
1: Compliance obligations are met by assertion; detection is not represented in the risk register.
2: Detection appears in the risk register as a generic control; regulatory obligations are tracked separately.
3: Detection capability gaps appear as named risks with owners and treatment plans; obligations (NIS2, DORA, sector regulation, contractual) are mapped to specific model sub-capabilities; crosswalks to NIST CSF 2.0 and ISO 27001 are maintained.
4: Risk assessments cite measured coverage and validation evidence rather than control existence; residual risk per crown jewel is expressed with reference to the attack trees and validated efficacy scores.
5: Detection risk is quantified and integrated with enterprise risk quantification; compliance evidence is a by-product of the operating model rather than a separate exercise.
Evidence examples: Risk register entries citing coverage and validation data; Obligation-to-sub-capability mapping; Automatically generated compliance evidence</t>
      </text>
    </comment>
    <comment ref="E10" authorId="0" shapeId="0">
      <text>
        <t>GV.5 — Executive and board reporting
0: No reporting above the security team.
1: Occasional narrative updates, usually after an incident.
2: Regular reporting of activity volumes and tool status.
3: Reporting states maturity by domain, validated coverage against the prioritised threat profile, known blind spots, and the risks accepted as a result — in business language, with the assumptions stated.
4: Reporting is comparable period on period, includes trend and forecast, distinguishes clearly between what has been tested and what is assumed, and explicitly reports capability that has degraded.
5: Reporting supports investment decisions with modelled risk reduction per option, is independently assured, and includes benchmarking against sector peers where credible data exists.
Evidence examples: Executive reporting pack showing tested versus assumed capability; Period-on-period comparability statement; Independent assurance or benchmarking record</t>
      </text>
    </comment>
    <comment ref="E11" authorId="0" shapeId="0">
      <text>
        <t>GV.6 — Continuous improvement cadence
0: Improvement happens only after a serious incident.
1: Individuals improve things when time allows.
2: An improvement backlog exists but competes unsuccessfully with operational work.
3: A defined cadence exists — regular retrospectives, a prioritised improvement backlog with protected capacity, and reassessment against this model at least annually.
4: Improvement outcomes are measured against the maturity baseline; reassessment is partly independent to counter self-assessment optimism; regression is investigated as seriously as stagnation.
5: Improvement is continuous and data-driven, with capacity formally allocated, cycle times measured, and demonstrable maturity progression across multiple assessment cycles.
Evidence examples: Improvement backlog with protected capacity allocation; Successive TID-CMM assessment results showing progression; Independent or peer-reviewed reassessment record</t>
      </text>
    </comment>
    <comment ref="E12" authorId="0" shapeId="0">
      <text>
        <t>GV.7 — Third-party and supply-chain detection
0: Third-party activity is outside the detection scope entirely.
1: Third-party access exists but is not distinguished in telemetry.
2: Third-party accounts are identifiable in logs; managed security providers report to defined SLAs that are not verified.
3: Third-party and vendor access paths are modelled as attack paths, monitored with specific detections, and outsourced detection responsibilities are explicitly divided in a documented responsibility matrix.
4: Provider performance is verified independently — including by emulation against provider-monitored scope — rather than accepted from their reporting; software supply chain and CI/CD telemetry is covered; fourth-party dependency risk is considered.
5: Supply-chain compromise scenarios are emulated end to end, detection responsibilities are contractually specified with testable service levels, and provider detection efficacy is measured as part of the coverage score.
Evidence examples: Responsibility matrix for outsourced detection; Emulation results against provider-monitored scope; Supply-chain scenario emulation records</t>
      </text>
    </comment>
  </commentList>
</comments>
</file>

<file path=xl/drawings/_rels/drawing1.xml.rels><Relationships xmlns="http://schemas.openxmlformats.org/package/2006/relationships"><Relationship Type="http://schemas.openxmlformats.org/officeDocument/2006/relationships/chart" Target="/xl/charts/chart1.xml" Id="rId1"/><Relationship Type="http://schemas.openxmlformats.org/officeDocument/2006/relationships/chart" Target="/xl/charts/chart2.xml" Id="rId2"/></Relationships>
</file>

<file path=xl/drawings/drawing1.xml><?xml version="1.0" encoding="utf-8"?>
<wsDr xmlns="http://schemas.openxmlformats.org/drawingml/2006/spreadsheetDrawing">
  <oneCellAnchor>
    <from>
      <col>10</col>
      <colOff>0</colOff>
      <row>5</row>
      <rowOff>0</rowOff>
    </from>
    <ext cx="4680000" cy="3960000"/>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oneCellAnchor>
  <oneCellAnchor>
    <from>
      <col>10</col>
      <colOff>0</colOff>
      <row>29</row>
      <rowOff>0</rowOff>
    </from>
    <ext cx="4680000" cy="3240000"/>
    <graphicFrame>
      <nvGraphicFramePr>
        <cNvPr id="2" name="Chart 2"/>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2"/>
        </a:graphicData>
      </a:graphic>
    </graphicFrame>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Relationships xmlns="http://schemas.openxmlformats.org/package/2006/relationships"><Relationship Type="http://schemas.openxmlformats.org/officeDocument/2006/relationships/comments" Target="/xl/comments/comment9.xml" Id="comments"/><Relationship Type="http://schemas.openxmlformats.org/officeDocument/2006/relationships/vmlDrawing" Target="/xl/drawings/commentsDrawing9.vml" Id="anysvml"/></Relationships>
</file>

<file path=xl/worksheets/_rels/sheet12.xml.rels><Relationships xmlns="http://schemas.openxmlformats.org/package/2006/relationships"><Relationship Type="http://schemas.openxmlformats.org/officeDocument/2006/relationships/drawing" Target="/xl/drawings/drawing1.xml" Id="rId1"/></Relationships>
</file>

<file path=xl/worksheets/_rels/sheet2.xml.rels><Relationships xmlns="http://schemas.openxmlformats.org/package/2006/relationships"><Relationship Type="http://schemas.openxmlformats.org/officeDocument/2006/relationships/comments" Target="/xl/comments/comment1.xml" Id="comments"/><Relationship Type="http://schemas.openxmlformats.org/officeDocument/2006/relationships/vmlDrawing" Target="/xl/drawings/commentsDrawing1.vml" Id="anysvml"/></Relationships>
</file>

<file path=xl/worksheets/_rels/sheet3.xml.rels><Relationships xmlns="http://schemas.openxmlformats.org/package/2006/relationships"><Relationship Type="http://schemas.openxmlformats.org/officeDocument/2006/relationships/comments" Target="/xl/comments/comment2.xml" Id="comments"/><Relationship Type="http://schemas.openxmlformats.org/officeDocument/2006/relationships/vmlDrawing" Target="/xl/drawings/commentsDrawing2.vml" Id="anysvml"/></Relationships>
</file>

<file path=xl/worksheets/_rels/sheet4.xml.rels><Relationships xmlns="http://schemas.openxmlformats.org/package/2006/relationships"><Relationship Type="http://schemas.openxmlformats.org/officeDocument/2006/relationships/comments" Target="/xl/comments/comment3.xml" Id="comments"/><Relationship Type="http://schemas.openxmlformats.org/officeDocument/2006/relationships/vmlDrawing" Target="/xl/drawings/commentsDrawing3.vml" Id="anysvml"/></Relationships>
</file>

<file path=xl/worksheets/_rels/sheet5.xml.rels><Relationships xmlns="http://schemas.openxmlformats.org/package/2006/relationships"><Relationship Type="http://schemas.openxmlformats.org/officeDocument/2006/relationships/comments" Target="/xl/comments/comment4.xml" Id="comments"/><Relationship Type="http://schemas.openxmlformats.org/officeDocument/2006/relationships/vmlDrawing" Target="/xl/drawings/commentsDrawing4.vml" Id="anysvml"/></Relationships>
</file>

<file path=xl/worksheets/_rels/sheet6.xml.rels><Relationships xmlns="http://schemas.openxmlformats.org/package/2006/relationships"><Relationship Type="http://schemas.openxmlformats.org/officeDocument/2006/relationships/comments" Target="/xl/comments/comment5.xml" Id="comments"/><Relationship Type="http://schemas.openxmlformats.org/officeDocument/2006/relationships/vmlDrawing" Target="/xl/drawings/commentsDrawing5.vml" Id="anysvml"/></Relationships>
</file>

<file path=xl/worksheets/_rels/sheet7.xml.rels><Relationships xmlns="http://schemas.openxmlformats.org/package/2006/relationships"><Relationship Type="http://schemas.openxmlformats.org/officeDocument/2006/relationships/comments" Target="/xl/comments/comment6.xml" Id="comments"/><Relationship Type="http://schemas.openxmlformats.org/officeDocument/2006/relationships/vmlDrawing" Target="/xl/drawings/commentsDrawing6.vml" Id="anysvml"/></Relationships>
</file>

<file path=xl/worksheets/_rels/sheet8.xml.rels><Relationships xmlns="http://schemas.openxmlformats.org/package/2006/relationships"><Relationship Type="http://schemas.openxmlformats.org/officeDocument/2006/relationships/comments" Target="/xl/comments/comment7.xml" Id="comments"/><Relationship Type="http://schemas.openxmlformats.org/officeDocument/2006/relationships/vmlDrawing" Target="/xl/drawings/commentsDrawing7.vml" Id="anysvml"/></Relationships>
</file>

<file path=xl/worksheets/_rels/sheet9.xml.rels><Relationships xmlns="http://schemas.openxmlformats.org/package/2006/relationships"><Relationship Type="http://schemas.openxmlformats.org/officeDocument/2006/relationships/comments" Target="/xl/comments/comment8.xml" Id="comments"/><Relationship Type="http://schemas.openxmlformats.org/officeDocument/2006/relationships/vmlDrawing" Target="/xl/drawings/commentsDrawing8.vml" Id="anysvml"/></Relationships>
</file>

<file path=xl/worksheets/sheet1.xml><?xml version="1.0" encoding="utf-8"?>
<worksheet xmlns="http://schemas.openxmlformats.org/spreadsheetml/2006/main">
  <sheetPr>
    <outlinePr summaryBelow="1" summaryRight="1"/>
    <pageSetUpPr/>
  </sheetPr>
  <dimension ref="B2:E29"/>
  <sheetViews>
    <sheetView showGridLines="0" workbookViewId="0">
      <selection activeCell="A1" sqref="A1"/>
    </sheetView>
  </sheetViews>
  <sheetFormatPr baseColWidth="8" defaultRowHeight="15"/>
  <cols>
    <col width="3" customWidth="1" min="1" max="1"/>
    <col width="30" customWidth="1" min="2" max="2"/>
    <col width="96" customWidth="1" min="3" max="3"/>
    <col width="14" customWidth="1" min="4" max="4"/>
    <col width="14" customWidth="1" min="5" max="5"/>
  </cols>
  <sheetData>
    <row r="2">
      <c r="B2" s="1" t="inlineStr">
        <is>
          <t>TID-CMM Self-Assessment Workbook</t>
        </is>
      </c>
    </row>
    <row r="3">
      <c r="B3" s="2" t="inlineStr">
        <is>
          <t>Threat-Informed Detection Capability Maturity Model  ·  v1.1.0  ·  aligned to MITRE ATT&amp;CK Enterprise v19.2</t>
        </is>
      </c>
    </row>
    <row r="5">
      <c r="B5" s="3" t="inlineStr">
        <is>
          <t>How to use this workbook</t>
        </is>
      </c>
    </row>
    <row r="6">
      <c r="B6" s="4" t="inlineStr">
        <is>
          <t>1. Scope</t>
        </is>
      </c>
      <c r="C6" s="5" t="inlineStr">
        <is>
          <t>Fill in the Setup tab first. Agree the scope and the assessment team before scoring anything.</t>
        </is>
      </c>
    </row>
    <row r="7">
      <c r="B7" s="4" t="inlineStr">
        <is>
          <t>2. Score</t>
        </is>
      </c>
      <c r="C7" s="5" t="inlineStr">
        <is>
          <t>Work through the eight domain tabs. Score each sub-capability 0-5, or leave blank if it is genuinely out of scope.</t>
        </is>
      </c>
    </row>
    <row r="8">
      <c r="B8" s="4" t="inlineStr">
        <is>
          <t>3. Evidence</t>
        </is>
      </c>
      <c r="C8" s="5" t="inlineStr">
        <is>
          <t>A score of 4 or 5 requires a named artefact in the Evidence column. The workbook flags unevidenced high scores as CHALLENGE.</t>
        </is>
      </c>
    </row>
    <row r="9">
      <c r="B9" s="4" t="inlineStr">
        <is>
          <t>4. Coverage</t>
        </is>
      </c>
      <c r="C9" s="5" t="inlineStr">
        <is>
          <t>Use the ATT&amp;CK Coverage tab to record technique-level status. Mark in-scope techniques first; scoring all 697 is not the point.</t>
        </is>
      </c>
    </row>
    <row r="10">
      <c r="B10" s="4" t="inlineStr">
        <is>
          <t>5. Read results</t>
        </is>
      </c>
      <c r="C10" s="5" t="inlineStr">
        <is>
          <t>Dashboard gives the CISO view. Roadmap gives the engineering view, ranked by weighted impact.</t>
        </is>
      </c>
    </row>
    <row r="11">
      <c r="B11" s="4" t="inlineStr"/>
      <c r="C11" s="5" t="inlineStr"/>
    </row>
    <row r="12">
      <c r="B12" s="3" t="inlineStr">
        <is>
          <t>Cell conventions</t>
        </is>
      </c>
    </row>
    <row r="13">
      <c r="B13" s="4" t="inlineStr">
        <is>
          <t>Blue text on yellow fill</t>
        </is>
      </c>
      <c r="C13" s="5" t="inlineStr">
        <is>
          <t>You type here.</t>
        </is>
      </c>
    </row>
    <row r="14">
      <c r="B14" s="4" t="inlineStr">
        <is>
          <t>Black text</t>
        </is>
      </c>
      <c r="C14" s="5" t="inlineStr">
        <is>
          <t>Calculated. Do not overwrite.</t>
        </is>
      </c>
    </row>
    <row r="15">
      <c r="B15" s="4" t="inlineStr"/>
      <c r="C15" s="5" t="inlineStr"/>
    </row>
    <row r="16">
      <c r="B16" s="4" t="inlineStr">
        <is>
          <t>Integrity constraints</t>
        </is>
      </c>
      <c r="C16" s="5" t="inlineStr">
        <is>
          <t>These stop the two commonest ways a maturity self-assessment flatters itself.</t>
        </is>
      </c>
    </row>
    <row r="17">
      <c r="B17" s="4" t="inlineStr">
        <is>
          <t>C1  Validation ceiling</t>
        </is>
      </c>
      <c r="C17" s="5" t="inlineStr">
        <is>
          <t>No domain may exceed the AV (Adversarial Validation) score + 1. An untested capability is an assumed capability.</t>
        </is>
      </c>
    </row>
    <row r="18">
      <c r="B18" s="4" t="inlineStr">
        <is>
          <t>C2  Visibility ceiling</t>
        </is>
      </c>
      <c r="C18" s="5" t="inlineStr">
        <is>
          <t>DE (Detection Engineering) may not exceed DC (Telemetry &amp; Detection Coverage) + 1. Detection logic cannot outrun its telemetry.</t>
        </is>
      </c>
    </row>
    <row r="19">
      <c r="B19" s="4" t="inlineStr">
        <is>
          <t>C3  Evidence rule</t>
        </is>
      </c>
      <c r="C19" s="5" t="inlineStr">
        <is>
          <t>Scores of 4 or 5 without named evidence are downgraded to 3 in the adjusted result.</t>
        </is>
      </c>
    </row>
    <row r="20">
      <c r="B20" s="4" t="inlineStr"/>
      <c r="C20" s="5" t="inlineStr"/>
    </row>
    <row r="21">
      <c r="B21" s="3" t="inlineStr">
        <is>
          <t>Maturity scale</t>
        </is>
      </c>
    </row>
    <row r="22">
      <c r="B22" s="6" t="inlineStr">
        <is>
          <t>Level 0 — Absent</t>
        </is>
      </c>
      <c r="C22" s="5" t="inlineStr">
        <is>
          <t>The capability does not exist in any recognisable form.</t>
        </is>
      </c>
      <c r="D22" s="7" t="inlineStr">
        <is>
          <t>Evidence bar:</t>
        </is>
      </c>
      <c r="E22" s="7" t="inlineStr">
        <is>
          <t>Nothing to show.</t>
        </is>
      </c>
    </row>
    <row r="23">
      <c r="B23" s="6" t="inlineStr">
        <is>
          <t>Level 1 — Ad hoc</t>
        </is>
      </c>
      <c r="C23" s="5" t="inlineStr">
        <is>
          <t>Happens occasionally, driven by individual initiative or an incident. Undocumented, unrepeatable, lost when the individual leaves.</t>
        </is>
      </c>
      <c r="D23" s="7" t="inlineStr">
        <is>
          <t>Evidence bar:</t>
        </is>
      </c>
      <c r="E23" s="7" t="inlineStr">
        <is>
          <t>Anecdote, a person who "knows how".</t>
        </is>
      </c>
    </row>
    <row r="24">
      <c r="B24" s="6" t="inlineStr">
        <is>
          <t>Level 2 — Repeatable</t>
        </is>
      </c>
      <c r="C24" s="5" t="inlineStr">
        <is>
          <t>Documented and consistently performed, but driven by compliance, tooling defaults or vendor content rather than by adversary behaviour.</t>
        </is>
      </c>
      <c r="D24" s="7" t="inlineStr">
        <is>
          <t>Evidence bar:</t>
        </is>
      </c>
      <c r="E24" s="7" t="inlineStr">
        <is>
          <t>A written procedure and proof it was followed more than once.</t>
        </is>
      </c>
    </row>
    <row r="25">
      <c r="B25" s="6" t="inlineStr">
        <is>
          <t>Level 3 — Threat-Informed</t>
        </is>
      </c>
      <c r="C25" s="5" t="inlineStr">
        <is>
          <t>Driven by a prioritised adversary profile. Work is explicitly mapped to ATT&amp;CK techniques and traceable back to an intelligence requirement or a threat model.</t>
        </is>
      </c>
      <c r="D25" s="7" t="inlineStr">
        <is>
          <t>Evidence bar:</t>
        </is>
      </c>
      <c r="E25" s="7" t="inlineStr">
        <is>
          <t>ATT&amp;CK-mapped artefacts with traceability to a threat driver.</t>
        </is>
      </c>
    </row>
    <row r="26">
      <c r="B26" s="6" t="inlineStr">
        <is>
          <t>Level 4 — Measured &amp; Validated</t>
        </is>
      </c>
      <c r="C26" s="5" t="inlineStr">
        <is>
          <t>Quantitatively managed and independently proven. Claims are tested by emulation, results are measured over time, and gaps enter a managed backlog.</t>
        </is>
      </c>
      <c r="D26" s="7" t="inlineStr">
        <is>
          <t>Evidence bar:</t>
        </is>
      </c>
      <c r="E26" s="7" t="inlineStr">
        <is>
          <t>Test results, trended metrics, closed-loop backlog records.</t>
        </is>
      </c>
    </row>
    <row r="27">
      <c r="B27" s="6" t="inlineStr">
        <is>
          <t>Level 5 — Adaptive</t>
        </is>
      </c>
      <c r="C27" s="5" t="inlineStr">
        <is>
          <t>A self-correcting closed loop. Change in the threat landscape automatically produces changes in telemetry, detection and validation, with measured cycle time. The organisation contributes findings back to the community.</t>
        </is>
      </c>
      <c r="D27" s="7" t="inlineStr">
        <is>
          <t>Evidence bar:</t>
        </is>
      </c>
      <c r="E27" s="7" t="inlineStr">
        <is>
          <t>Automated pipeline metrics, cycle-time trends, external contributions.</t>
        </is>
      </c>
    </row>
    <row r="29">
      <c r="B29" s="4" t="inlineStr">
        <is>
          <t>Source</t>
        </is>
      </c>
      <c r="C29" s="8" t="inlineStr">
        <is>
          <t>MITRE ATT&amp;CK Enterprise v19.2 (snapshot 2026-08-05): 697 techniques (222 parent, 475 sub), 109 data components. Crosswalks: NIST CSF 2.0, SOC-CMM, ISO/IEC 27001:2022.</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K16"/>
  <sheetViews>
    <sheetView showGridLines="0" workbookViewId="0">
      <pane ySplit="5" topLeftCell="A6" activePane="bottomLeft" state="frozen"/>
      <selection pane="bottomLeft" activeCell="A1" sqref="A1"/>
    </sheetView>
  </sheetViews>
  <sheetFormatPr baseColWidth="8" defaultRowHeight="15"/>
  <cols>
    <col width="8" customWidth="1" min="1" max="1"/>
    <col width="34" customWidth="1" min="2" max="2"/>
    <col width="62" customWidth="1" min="3" max="3"/>
    <col width="9" customWidth="1" min="4" max="4"/>
    <col width="12" customWidth="1" min="5" max="5"/>
    <col width="8" customWidth="1" min="6" max="6"/>
    <col width="8" customWidth="1" min="7" max="7"/>
    <col width="46" customWidth="1" min="8" max="8"/>
    <col width="20" customWidth="1" min="9" max="9"/>
    <col width="34" customWidth="1" min="10" max="10"/>
    <col width="22" customWidth="1" min="11" max="11"/>
  </cols>
  <sheetData>
    <row r="1">
      <c r="A1" s="1" t="inlineStr">
        <is>
          <t>GV — Governance, Metrics &amp; Continuous Improvement</t>
        </is>
      </c>
    </row>
    <row r="2" ht="42" customHeight="1">
      <c r="A2" s="13" t="inlineStr">
        <is>
          <t>Determines whether the capability is deliberately directed and sustainable, or dependent on a few motivated individuals. Also covers the honesty of the metrics used to report it upward.</t>
        </is>
      </c>
    </row>
    <row r="3">
      <c r="A3" s="14" t="inlineStr">
        <is>
          <t>Anti-pattern: Reporting alert volume and "threats blocked" to the board as evidence of security performance, while nobody can state how much of the threat profile is actually detectable.</t>
        </is>
      </c>
    </row>
    <row r="5" ht="30" customHeight="1">
      <c r="A5" s="10" t="inlineStr">
        <is>
          <t>ID</t>
        </is>
      </c>
      <c r="B5" s="10" t="inlineStr">
        <is>
          <t>Sub-capability</t>
        </is>
      </c>
      <c r="C5" s="10" t="inlineStr">
        <is>
          <t>Assessment question</t>
        </is>
      </c>
      <c r="D5" s="10" t="inlineStr">
        <is>
          <t>Weight %</t>
        </is>
      </c>
      <c r="E5" s="10" t="inlineStr">
        <is>
          <t>Score (0-5 / NA)</t>
        </is>
      </c>
      <c r="F5" s="10" t="inlineStr">
        <is>
          <t>Target</t>
        </is>
      </c>
      <c r="G5" s="10" t="inlineStr">
        <is>
          <t>Gap</t>
        </is>
      </c>
      <c r="H5" s="10" t="inlineStr">
        <is>
          <t>Evidence (required for 4-5)</t>
        </is>
      </c>
      <c r="I5" s="10" t="inlineStr">
        <is>
          <t>Owner</t>
        </is>
      </c>
      <c r="J5" s="10" t="inlineStr">
        <is>
          <t>Notes</t>
        </is>
      </c>
      <c r="K5" s="10" t="inlineStr">
        <is>
          <t>Flag</t>
        </is>
      </c>
    </row>
    <row r="6" ht="46" customHeight="1">
      <c r="A6" s="6" t="inlineStr">
        <is>
          <t>GV.1</t>
        </is>
      </c>
      <c r="B6" s="11" t="inlineStr">
        <is>
          <t>Strategy, mandate and funding</t>
        </is>
      </c>
      <c r="C6" s="5" t="inlineStr">
        <is>
          <t>Does the detection capability have an articulated strategy, an explicit mandate and funding tied to the risks it is meant to reduce?</t>
        </is>
      </c>
      <c r="D6" s="11" t="n">
        <v>15</v>
      </c>
      <c r="E6" s="15" t="n"/>
      <c r="F6" s="15" t="n">
        <v>4</v>
      </c>
      <c r="G6" s="11">
        <f>IF(OR(E6="",E6="NA",F6=""),"",MAX(0,F6-E6))</f>
        <v/>
      </c>
      <c r="H6" s="16" t="n"/>
      <c r="I6" s="15" t="n"/>
      <c r="J6" s="16" t="n"/>
      <c r="K6" s="11">
        <f>IF(OR(E6="",E6="NA"),"",IF(AND(N(E6)&gt;=4,TRIM(H6)=""),"CHALLENGE - no evidence",IF(N(E6)&gt;=F6,"At target","Gap "&amp;TEXT(F6-E6,"0"))))</f>
        <v/>
      </c>
    </row>
    <row r="7" ht="46" customHeight="1">
      <c r="A7" s="6" t="inlineStr">
        <is>
          <t>GV.2</t>
        </is>
      </c>
      <c r="B7" s="11" t="inlineStr">
        <is>
          <t>Roles, skills and capability development</t>
        </is>
      </c>
      <c r="C7" s="5" t="inlineStr">
        <is>
          <t>Are the roles the model requires actually defined and staffed, with a deliberate path to build the skills the work needs?</t>
        </is>
      </c>
      <c r="D7" s="11" t="n">
        <v>15</v>
      </c>
      <c r="E7" s="15" t="n"/>
      <c r="F7" s="15" t="n">
        <v>4</v>
      </c>
      <c r="G7" s="11">
        <f>IF(OR(E7="",E7="NA",F7=""),"",MAX(0,F7-E7))</f>
        <v/>
      </c>
      <c r="H7" s="16" t="n"/>
      <c r="I7" s="15" t="n"/>
      <c r="J7" s="16" t="n"/>
      <c r="K7" s="11">
        <f>IF(OR(E7="",E7="NA"),"",IF(AND(N(E7)&gt;=4,TRIM(H7)=""),"CHALLENGE - no evidence",IF(N(E7)&gt;=F7,"At target","Gap "&amp;TEXT(F7-E7,"0"))))</f>
        <v/>
      </c>
    </row>
    <row r="8" ht="46" customHeight="1">
      <c r="A8" s="6" t="inlineStr">
        <is>
          <t>GV.3</t>
        </is>
      </c>
      <c r="B8" s="11" t="inlineStr">
        <is>
          <t>Metrics and performance measurement</t>
        </is>
      </c>
      <c r="C8" s="5" t="inlineStr">
        <is>
          <t>Are the metrics used to run and report the capability meaningful measures of detection effectiveness, or activity counts?</t>
        </is>
      </c>
      <c r="D8" s="11" t="n">
        <v>18</v>
      </c>
      <c r="E8" s="15" t="n"/>
      <c r="F8" s="15" t="n">
        <v>4</v>
      </c>
      <c r="G8" s="11">
        <f>IF(OR(E8="",E8="NA",F8=""),"",MAX(0,F8-E8))</f>
        <v/>
      </c>
      <c r="H8" s="16" t="n"/>
      <c r="I8" s="15" t="n"/>
      <c r="J8" s="16" t="n"/>
      <c r="K8" s="11">
        <f>IF(OR(E8="",E8="NA"),"",IF(AND(N(E8)&gt;=4,TRIM(H8)=""),"CHALLENGE - no evidence",IF(N(E8)&gt;=F8,"At target","Gap "&amp;TEXT(F8-E8,"0"))))</f>
        <v/>
      </c>
    </row>
    <row r="9" ht="46" customHeight="1">
      <c r="A9" s="6" t="inlineStr">
        <is>
          <t>GV.4</t>
        </is>
      </c>
      <c r="B9" s="11" t="inlineStr">
        <is>
          <t>Risk and compliance alignment</t>
        </is>
      </c>
      <c r="C9" s="5" t="inlineStr">
        <is>
          <t>Is detection capability expressed in the organisation's risk language and mapped to the obligations it must satisfy — without letting compliance drive the design?</t>
        </is>
      </c>
      <c r="D9" s="11" t="n">
        <v>14</v>
      </c>
      <c r="E9" s="15" t="n"/>
      <c r="F9" s="15" t="n">
        <v>4</v>
      </c>
      <c r="G9" s="11">
        <f>IF(OR(E9="",E9="NA",F9=""),"",MAX(0,F9-E9))</f>
        <v/>
      </c>
      <c r="H9" s="16" t="n"/>
      <c r="I9" s="15" t="n"/>
      <c r="J9" s="16" t="n"/>
      <c r="K9" s="11">
        <f>IF(OR(E9="",E9="NA"),"",IF(AND(N(E9)&gt;=4,TRIM(H9)=""),"CHALLENGE - no evidence",IF(N(E9)&gt;=F9,"At target","Gap "&amp;TEXT(F9-E9,"0"))))</f>
        <v/>
      </c>
    </row>
    <row r="10" ht="46" customHeight="1">
      <c r="A10" s="6" t="inlineStr">
        <is>
          <t>GV.5</t>
        </is>
      </c>
      <c r="B10" s="11" t="inlineStr">
        <is>
          <t>Executive and board reporting</t>
        </is>
      </c>
      <c r="C10" s="5" t="inlineStr">
        <is>
          <t>Do decision-makers receive an honest, comparable picture of what the organisation can and cannot detect?</t>
        </is>
      </c>
      <c r="D10" s="11" t="n">
        <v>13</v>
      </c>
      <c r="E10" s="15" t="n"/>
      <c r="F10" s="15" t="n">
        <v>4</v>
      </c>
      <c r="G10" s="11">
        <f>IF(OR(E10="",E10="NA",F10=""),"",MAX(0,F10-E10))</f>
        <v/>
      </c>
      <c r="H10" s="16" t="n"/>
      <c r="I10" s="15" t="n"/>
      <c r="J10" s="16" t="n"/>
      <c r="K10" s="11">
        <f>IF(OR(E10="",E10="NA"),"",IF(AND(N(E10)&gt;=4,TRIM(H10)=""),"CHALLENGE - no evidence",IF(N(E10)&gt;=F10,"At target","Gap "&amp;TEXT(F10-E10,"0"))))</f>
        <v/>
      </c>
    </row>
    <row r="11" ht="46" customHeight="1">
      <c r="A11" s="6" t="inlineStr">
        <is>
          <t>GV.6</t>
        </is>
      </c>
      <c r="B11" s="11" t="inlineStr">
        <is>
          <t>Continuous improvement cadence</t>
        </is>
      </c>
      <c r="C11" s="5" t="inlineStr">
        <is>
          <t>Is improvement a managed, funded, scheduled activity with measured outcomes?</t>
        </is>
      </c>
      <c r="D11" s="11" t="n">
        <v>13</v>
      </c>
      <c r="E11" s="15" t="n"/>
      <c r="F11" s="15" t="n">
        <v>4</v>
      </c>
      <c r="G11" s="11">
        <f>IF(OR(E11="",E11="NA",F11=""),"",MAX(0,F11-E11))</f>
        <v/>
      </c>
      <c r="H11" s="16" t="n"/>
      <c r="I11" s="15" t="n"/>
      <c r="J11" s="16" t="n"/>
      <c r="K11" s="11">
        <f>IF(OR(E11="",E11="NA"),"",IF(AND(N(E11)&gt;=4,TRIM(H11)=""),"CHALLENGE - no evidence",IF(N(E11)&gt;=F11,"At target","Gap "&amp;TEXT(F11-E11,"0"))))</f>
        <v/>
      </c>
    </row>
    <row r="12" ht="46" customHeight="1">
      <c r="A12" s="6" t="inlineStr">
        <is>
          <t>GV.7</t>
        </is>
      </c>
      <c r="B12" s="11" t="inlineStr">
        <is>
          <t>Third-party and supply-chain detection</t>
        </is>
      </c>
      <c r="C12" s="5" t="inlineStr">
        <is>
          <t>Does detection extend to the third parties, managed services and software supply chain through which adversaries reach you?</t>
        </is>
      </c>
      <c r="D12" s="11" t="n">
        <v>12</v>
      </c>
      <c r="E12" s="15" t="n"/>
      <c r="F12" s="15" t="n">
        <v>4</v>
      </c>
      <c r="G12" s="11">
        <f>IF(OR(E12="",E12="NA",F12=""),"",MAX(0,F12-E12))</f>
        <v/>
      </c>
      <c r="H12" s="16" t="n"/>
      <c r="I12" s="15" t="n"/>
      <c r="J12" s="16" t="n"/>
      <c r="K12" s="11">
        <f>IF(OR(E12="",E12="NA"),"",IF(AND(N(E12)&gt;=4,TRIM(H12)=""),"CHALLENGE - no evidence",IF(N(E12)&gt;=F12,"At target","Gap "&amp;TEXT(F12-E12,"0"))))</f>
        <v/>
      </c>
    </row>
    <row r="14">
      <c r="B14" s="17" t="inlineStr">
        <is>
          <t>Domain score (weighted, in-scope only)</t>
        </is>
      </c>
      <c r="E14" s="18">
        <f>IF(SUMPRODUCT((E6:E12&lt;&gt;"")*(E6:E12&lt;&gt;"NA")*D6:D12)=0,"",SUMPRODUCT((E6:E12&lt;&gt;"")*(E6:E12&lt;&gt;"NA")*D6:D12*N(E6:E12))/SUMPRODUCT((E6:E12&lt;&gt;"")*(E6:E12&lt;&gt;"NA")*D6:D12))</f>
        <v/>
      </c>
      <c r="F14" s="19">
        <f>IF(SUMPRODUCT((F6:F12&lt;&gt;"")*D6:D12)=0,"",SUMPRODUCT(D6:D12*N(F6:F12))/SUMPRODUCT((F6:F12&lt;&gt;"")*D6:D12))</f>
        <v/>
      </c>
      <c r="H14" s="3">
        <f>IF(E14="","",IF(E14&gt;=5,"L5 Adaptive",IF(E14&gt;=4,"L4 Measured &amp; Validated",IF(E14&gt;=3,"L3 Threat-Informed",IF(E14&gt;=2,"L2 Repeatable",IF(E14&gt;=1,"L1 Ad hoc","L0 Absent"))))))</f>
        <v/>
      </c>
    </row>
    <row r="15">
      <c r="B15" s="20" t="inlineStr">
        <is>
          <t>Sub-capabilities scored / not applicable</t>
        </is>
      </c>
      <c r="E15" s="11">
        <f>COUNTIFS(E6:E12,"&lt;&gt;")-COUNTIF(E6:E12,"NA")</f>
        <v/>
      </c>
      <c r="F15" s="11">
        <f>COUNTIF(E6:E12,"NA")</f>
        <v/>
      </c>
    </row>
    <row r="16">
      <c r="B16" s="21" t="inlineStr">
        <is>
          <t>Unevidenced 4s and 5s (downgraded to 3 in the adjusted score)</t>
        </is>
      </c>
      <c r="E16" s="11">
        <f>COUNTIF(K6:K12,"CHALLENGE*")</f>
        <v/>
      </c>
    </row>
  </sheetData>
  <mergeCells count="2">
    <mergeCell ref="A2:K2"/>
    <mergeCell ref="A3:K3"/>
  </mergeCells>
  <conditionalFormatting sqref="K6:K12">
    <cfRule type="cellIs" priority="1" operator="beginsWith" dxfId="1">
      <formula>"CHALLENGE"</formula>
    </cfRule>
  </conditionalFormatting>
  <conditionalFormatting sqref="E6:E12">
    <cfRule type="colorScale" priority="2">
      <colorScale>
        <cfvo type="num" val="0"/>
        <cfvo type="num" val="3"/>
        <cfvo type="num" val="5"/>
        <color rgb="00F4A6A6"/>
        <color rgb="00FFE9A8"/>
        <color rgb="00A8D5B5"/>
      </colorScale>
    </cfRule>
  </conditionalFormatting>
  <dataValidations count="2">
    <dataValidation sqref="E6:E11 E6:E12 E6:E15" showDropDown="0" showInputMessage="0" showErrorMessage="0" allowBlank="1" type="list">
      <formula1>"0,1,2,3,4,5,NA"</formula1>
    </dataValidation>
    <dataValidation sqref="F6:F11 F6:F12 F6:F15" showDropDown="0" showInputMessage="0" showErrorMessage="0" allowBlank="1" type="list">
      <formula1>"0,1,2,3,4,5"</formula1>
    </dataValidation>
  </dataValidations>
  <pageMargins left="0.75" right="0.75" top="1" bottom="1" header="0.5" footer="0.5"/>
  <legacyDrawing xmlns:r="http://schemas.openxmlformats.org/officeDocument/2006/relationships" r:id="anysvml"/>
</worksheet>
</file>

<file path=xl/worksheets/sheet11.xml><?xml version="1.0" encoding="utf-8"?>
<worksheet xmlns="http://schemas.openxmlformats.org/spreadsheetml/2006/main">
  <sheetPr>
    <outlinePr summaryBelow="1" summaryRight="1"/>
    <pageSetUpPr/>
  </sheetPr>
  <dimension ref="A1:M701"/>
  <sheetViews>
    <sheetView showGridLines="0" workbookViewId="0">
      <pane ySplit="4" topLeftCell="A5" activePane="bottomLeft" state="frozen"/>
      <selection pane="bottomLeft" activeCell="A1" sqref="A1"/>
    </sheetView>
  </sheetViews>
  <sheetFormatPr baseColWidth="8" defaultRowHeight="15"/>
  <cols>
    <col width="14" customWidth="1" min="1" max="1"/>
    <col width="7" customWidth="1" min="2" max="2"/>
    <col width="40" customWidth="1" min="3" max="3"/>
    <col width="30" customWidth="1" min="4" max="4"/>
    <col width="26" customWidth="1" min="5" max="5"/>
    <col width="13" customWidth="1" min="6" max="6"/>
    <col width="12" customWidth="1" min="7" max="7"/>
    <col width="26" customWidth="1" min="8" max="8"/>
    <col width="18" customWidth="1" min="9" max="9"/>
    <col width="70" customWidth="1" min="10" max="10"/>
    <col width="40" customWidth="1" min="12" max="12"/>
    <col width="14" customWidth="1" min="13" max="13"/>
  </cols>
  <sheetData>
    <row r="1">
      <c r="A1" s="1" t="inlineStr">
        <is>
          <t>ATT&amp;CK technique coverage — Validated Coverage Score</t>
        </is>
      </c>
    </row>
    <row r="2" ht="28" customHeight="1">
      <c r="A2" s="22" t="inlineStr">
        <is>
          <t>Status scale: 0 = no telemetry · 1 = telemetry only · 2 = detection logic exists · 3 = validated by emulation within the review period. Set In scope = Y for techniques relevant to your platforms and threat profile; the score is calculated over those only.</t>
        </is>
      </c>
    </row>
    <row r="4" ht="30" customHeight="1">
      <c r="A4" s="10" t="inlineStr">
        <is>
          <t>Technique ID</t>
        </is>
      </c>
      <c r="B4" s="10" t="inlineStr">
        <is>
          <t>Sub?</t>
        </is>
      </c>
      <c r="C4" s="10" t="inlineStr">
        <is>
          <t>Name</t>
        </is>
      </c>
      <c r="D4" s="10" t="inlineStr">
        <is>
          <t>Tactics</t>
        </is>
      </c>
      <c r="E4" s="10" t="inlineStr">
        <is>
          <t>Platforms</t>
        </is>
      </c>
      <c r="F4" s="10" t="inlineStr">
        <is>
          <t>In scope (Y/N)</t>
        </is>
      </c>
      <c r="G4" s="10" t="inlineStr">
        <is>
          <t>Status (0-3)</t>
        </is>
      </c>
      <c r="H4" s="10" t="inlineStr">
        <is>
          <t>Validation ref.</t>
        </is>
      </c>
      <c r="I4" s="10" t="inlineStr">
        <is>
          <t>Owner</t>
        </is>
      </c>
      <c r="J4" s="10" t="inlineStr">
        <is>
          <t>Required data components</t>
        </is>
      </c>
      <c r="L4" s="17" t="inlineStr">
        <is>
          <t>Coverage summary</t>
        </is>
      </c>
    </row>
    <row r="5">
      <c r="A5" s="23" t="inlineStr">
        <is>
          <t>T1001</t>
        </is>
      </c>
      <c r="B5" s="24" t="inlineStr">
        <is>
          <t>No</t>
        </is>
      </c>
      <c r="C5" s="24" t="inlineStr">
        <is>
          <t>Data Obfuscation</t>
        </is>
      </c>
      <c r="D5" s="24" t="inlineStr">
        <is>
          <t>Command and Control</t>
        </is>
      </c>
      <c r="E5" s="24" t="inlineStr">
        <is>
          <t>ESXi; Linux; macOS; Windows</t>
        </is>
      </c>
      <c r="F5" s="25" t="n"/>
      <c r="G5" s="25" t="n"/>
      <c r="H5" s="25" t="n"/>
      <c r="I5" s="25" t="n"/>
      <c r="J5" s="26" t="inlineStr"/>
      <c r="L5" s="11" t="inlineStr">
        <is>
          <t>Techniques in dataset (ATT&amp;CK v19.2)</t>
        </is>
      </c>
      <c r="M5" s="27">
        <f>COUNTA(A5:A701)</f>
        <v/>
      </c>
    </row>
    <row r="6">
      <c r="A6" s="23" t="inlineStr">
        <is>
          <t>T1001.001</t>
        </is>
      </c>
      <c r="B6" s="24" t="inlineStr">
        <is>
          <t>Yes</t>
        </is>
      </c>
      <c r="C6" s="24" t="inlineStr">
        <is>
          <t>Junk Data</t>
        </is>
      </c>
      <c r="D6" s="24" t="inlineStr">
        <is>
          <t>Command and Control</t>
        </is>
      </c>
      <c r="E6" s="24" t="inlineStr">
        <is>
          <t>ESXi; Linux; macOS; Windows</t>
        </is>
      </c>
      <c r="F6" s="25" t="n"/>
      <c r="G6" s="25" t="n"/>
      <c r="H6" s="25" t="n"/>
      <c r="I6" s="25" t="n"/>
      <c r="J6" s="26" t="inlineStr"/>
      <c r="L6" s="11" t="inlineStr">
        <is>
          <t>Techniques in scope</t>
        </is>
      </c>
      <c r="M6" s="27">
        <f>COUNTIF(F5:F701,"Y")</f>
        <v/>
      </c>
    </row>
    <row r="7">
      <c r="A7" s="23" t="inlineStr">
        <is>
          <t>T1001.002</t>
        </is>
      </c>
      <c r="B7" s="24" t="inlineStr">
        <is>
          <t>Yes</t>
        </is>
      </c>
      <c r="C7" s="24" t="inlineStr">
        <is>
          <t>Steganography</t>
        </is>
      </c>
      <c r="D7" s="24" t="inlineStr">
        <is>
          <t>Command and Control</t>
        </is>
      </c>
      <c r="E7" s="24" t="inlineStr">
        <is>
          <t>Linux; macOS; Windows; ESXi</t>
        </is>
      </c>
      <c r="F7" s="25" t="n"/>
      <c r="G7" s="25" t="n"/>
      <c r="H7" s="25" t="n"/>
      <c r="I7" s="25" t="n"/>
      <c r="J7" s="26" t="inlineStr"/>
      <c r="L7" s="11" t="inlineStr">
        <is>
          <t>Points scored</t>
        </is>
      </c>
      <c r="M7" s="27">
        <f>SUMIFS(G5:G701,F5:F701,"Y")</f>
        <v/>
      </c>
    </row>
    <row r="8">
      <c r="A8" s="23" t="inlineStr">
        <is>
          <t>T1001.003</t>
        </is>
      </c>
      <c r="B8" s="24" t="inlineStr">
        <is>
          <t>Yes</t>
        </is>
      </c>
      <c r="C8" s="24" t="inlineStr">
        <is>
          <t>Protocol or Service Impersonation</t>
        </is>
      </c>
      <c r="D8" s="24" t="inlineStr">
        <is>
          <t>Command and Control</t>
        </is>
      </c>
      <c r="E8" s="24" t="inlineStr">
        <is>
          <t>ESXi; Linux; macOS; Windows</t>
        </is>
      </c>
      <c r="F8" s="25" t="n"/>
      <c r="G8" s="25" t="n"/>
      <c r="H8" s="25" t="n"/>
      <c r="I8" s="25" t="n"/>
      <c r="J8" s="26" t="inlineStr"/>
      <c r="L8" s="11" t="inlineStr">
        <is>
          <t>Points available (3 x in scope)</t>
        </is>
      </c>
      <c r="M8" s="27">
        <f>3*M6</f>
        <v/>
      </c>
    </row>
    <row r="9">
      <c r="A9" s="23" t="inlineStr">
        <is>
          <t>T1003</t>
        </is>
      </c>
      <c r="B9" s="24" t="inlineStr">
        <is>
          <t>No</t>
        </is>
      </c>
      <c r="C9" s="24" t="inlineStr">
        <is>
          <t>OS Credential Dumping</t>
        </is>
      </c>
      <c r="D9" s="24" t="inlineStr">
        <is>
          <t>Credential Access</t>
        </is>
      </c>
      <c r="E9" s="24" t="inlineStr">
        <is>
          <t>Linux; macOS; Windows</t>
        </is>
      </c>
      <c r="F9" s="25" t="n"/>
      <c r="G9" s="25" t="n"/>
      <c r="H9" s="25" t="n"/>
      <c r="I9" s="25" t="n"/>
      <c r="J9" s="26" t="inlineStr"/>
      <c r="L9" s="11" t="inlineStr">
        <is>
          <t>Validated Coverage Score (VCS)</t>
        </is>
      </c>
      <c r="M9" s="28">
        <f>IF(M6=0,0,M7/M8)</f>
        <v/>
      </c>
    </row>
    <row r="10">
      <c r="A10" s="23" t="inlineStr">
        <is>
          <t>T1003.001</t>
        </is>
      </c>
      <c r="B10" s="24" t="inlineStr">
        <is>
          <t>Yes</t>
        </is>
      </c>
      <c r="C10" s="24" t="inlineStr">
        <is>
          <t>LSASS Memory</t>
        </is>
      </c>
      <c r="D10" s="24" t="inlineStr">
        <is>
          <t>Credential Access</t>
        </is>
      </c>
      <c r="E10" s="24" t="inlineStr">
        <is>
          <t>Windows</t>
        </is>
      </c>
      <c r="F10" s="25" t="n"/>
      <c r="G10" s="25" t="n"/>
      <c r="H10" s="25" t="n"/>
      <c r="I10" s="25" t="n"/>
      <c r="J10" s="26" t="inlineStr"/>
      <c r="L10" s="11" t="inlineStr">
        <is>
          <t>Detection logic or better</t>
        </is>
      </c>
      <c r="M10" s="28">
        <f>IF(M6=0,0,COUNTIFS(F5:F701,"Y",G5:G701,"&gt;=2")/M6)</f>
        <v/>
      </c>
    </row>
    <row r="11">
      <c r="A11" s="23" t="inlineStr">
        <is>
          <t>T1003.002</t>
        </is>
      </c>
      <c r="B11" s="24" t="inlineStr">
        <is>
          <t>Yes</t>
        </is>
      </c>
      <c r="C11" s="24" t="inlineStr">
        <is>
          <t>Security Account Manager</t>
        </is>
      </c>
      <c r="D11" s="24" t="inlineStr">
        <is>
          <t>Credential Access</t>
        </is>
      </c>
      <c r="E11" s="24" t="inlineStr">
        <is>
          <t>Windows</t>
        </is>
      </c>
      <c r="F11" s="25" t="n"/>
      <c r="G11" s="25" t="n"/>
      <c r="H11" s="25" t="n"/>
      <c r="I11" s="25" t="n"/>
      <c r="J11" s="26" t="inlineStr"/>
      <c r="L11" s="11" t="inlineStr">
        <is>
          <t>Validated by emulation</t>
        </is>
      </c>
      <c r="M11" s="28">
        <f>IF(M6=0,0,COUNTIFS(F5:F701,"Y",G5:G701,"=3")/M6)</f>
        <v/>
      </c>
    </row>
    <row r="12">
      <c r="A12" s="23" t="inlineStr">
        <is>
          <t>T1003.003</t>
        </is>
      </c>
      <c r="B12" s="24" t="inlineStr">
        <is>
          <t>Yes</t>
        </is>
      </c>
      <c r="C12" s="24" t="inlineStr">
        <is>
          <t>NTDS</t>
        </is>
      </c>
      <c r="D12" s="24" t="inlineStr">
        <is>
          <t>Credential Access</t>
        </is>
      </c>
      <c r="E12" s="24" t="inlineStr">
        <is>
          <t>Windows</t>
        </is>
      </c>
      <c r="F12" s="25" t="n"/>
      <c r="G12" s="25" t="n"/>
      <c r="H12" s="25" t="n"/>
      <c r="I12" s="25" t="n"/>
      <c r="J12" s="26" t="inlineStr"/>
      <c r="L12" s="11" t="inlineStr">
        <is>
          <t>No telemetry (blind)</t>
        </is>
      </c>
      <c r="M12" s="28">
        <f>IF(M6=0,0,COUNTIFS(F5:F701,"Y",G5:G701,"=0")/M6)</f>
        <v/>
      </c>
    </row>
    <row r="13">
      <c r="A13" s="23" t="inlineStr">
        <is>
          <t>T1003.004</t>
        </is>
      </c>
      <c r="B13" s="24" t="inlineStr">
        <is>
          <t>Yes</t>
        </is>
      </c>
      <c r="C13" s="24" t="inlineStr">
        <is>
          <t>LSA Secrets</t>
        </is>
      </c>
      <c r="D13" s="24" t="inlineStr">
        <is>
          <t>Credential Access</t>
        </is>
      </c>
      <c r="E13" s="24" t="inlineStr">
        <is>
          <t>Windows</t>
        </is>
      </c>
      <c r="F13" s="25" t="n"/>
      <c r="G13" s="25" t="n"/>
      <c r="H13" s="25" t="n"/>
      <c r="I13" s="25" t="n"/>
      <c r="J13" s="26" t="inlineStr"/>
    </row>
    <row r="14">
      <c r="A14" s="23" t="inlineStr">
        <is>
          <t>T1003.005</t>
        </is>
      </c>
      <c r="B14" s="24" t="inlineStr">
        <is>
          <t>Yes</t>
        </is>
      </c>
      <c r="C14" s="24" t="inlineStr">
        <is>
          <t>Cached Domain Credentials</t>
        </is>
      </c>
      <c r="D14" s="24" t="inlineStr">
        <is>
          <t>Credential Access</t>
        </is>
      </c>
      <c r="E14" s="24" t="inlineStr">
        <is>
          <t>Windows; Linux</t>
        </is>
      </c>
      <c r="F14" s="25" t="n"/>
      <c r="G14" s="25" t="n"/>
      <c r="H14" s="25" t="n"/>
      <c r="I14" s="25" t="n"/>
      <c r="J14" s="26" t="inlineStr"/>
      <c r="L14" s="29" t="inlineStr">
        <is>
          <t>A high VCS over a small in-scope set is not coverage. Record the scoping rationale in Setup.</t>
        </is>
      </c>
    </row>
    <row r="15">
      <c r="A15" s="23" t="inlineStr">
        <is>
          <t>T1003.006</t>
        </is>
      </c>
      <c r="B15" s="24" t="inlineStr">
        <is>
          <t>Yes</t>
        </is>
      </c>
      <c r="C15" s="24" t="inlineStr">
        <is>
          <t>DCSync</t>
        </is>
      </c>
      <c r="D15" s="24" t="inlineStr">
        <is>
          <t>Credential Access</t>
        </is>
      </c>
      <c r="E15" s="24" t="inlineStr">
        <is>
          <t>Windows</t>
        </is>
      </c>
      <c r="F15" s="25" t="n"/>
      <c r="G15" s="25" t="n"/>
      <c r="H15" s="25" t="n"/>
      <c r="I15" s="25" t="n"/>
      <c r="J15" s="26" t="inlineStr"/>
    </row>
    <row r="16">
      <c r="A16" s="23" t="inlineStr">
        <is>
          <t>T1003.007</t>
        </is>
      </c>
      <c r="B16" s="24" t="inlineStr">
        <is>
          <t>Yes</t>
        </is>
      </c>
      <c r="C16" s="24" t="inlineStr">
        <is>
          <t>Proc Filesystem</t>
        </is>
      </c>
      <c r="D16" s="24" t="inlineStr">
        <is>
          <t>Credential Access</t>
        </is>
      </c>
      <c r="E16" s="24" t="inlineStr">
        <is>
          <t>Linux</t>
        </is>
      </c>
      <c r="F16" s="25" t="n"/>
      <c r="G16" s="25" t="n"/>
      <c r="H16" s="25" t="n"/>
      <c r="I16" s="25" t="n"/>
      <c r="J16" s="26" t="inlineStr"/>
      <c r="L16" s="17" t="inlineStr">
        <is>
          <t>VCS by tactic</t>
        </is>
      </c>
    </row>
    <row r="17">
      <c r="A17" s="23" t="inlineStr">
        <is>
          <t>T1003.008</t>
        </is>
      </c>
      <c r="B17" s="24" t="inlineStr">
        <is>
          <t>Yes</t>
        </is>
      </c>
      <c r="C17" s="24" t="inlineStr">
        <is>
          <t>/etc/passwd and /etc/shadow</t>
        </is>
      </c>
      <c r="D17" s="24" t="inlineStr">
        <is>
          <t>Credential Access</t>
        </is>
      </c>
      <c r="E17" s="24" t="inlineStr">
        <is>
          <t>Linux</t>
        </is>
      </c>
      <c r="F17" s="25" t="n"/>
      <c r="G17" s="25" t="n"/>
      <c r="H17" s="25" t="n"/>
      <c r="I17" s="25" t="n"/>
      <c r="J17" s="26" t="inlineStr"/>
      <c r="L17" s="11" t="inlineStr">
        <is>
          <t>Collection</t>
        </is>
      </c>
      <c r="M17" s="30">
        <f>IF(COUNTIFS(F5:F701,"Y",D5:D701,"*Collection*")=0,"",SUMIFS(G5:G701,F5:F701,"Y",D5:D701,"*Collection*")/(3*COUNTIFS(F5:F701,"Y",D5:D701,"*Collection*")))</f>
        <v/>
      </c>
    </row>
    <row r="18">
      <c r="A18" s="23" t="inlineStr">
        <is>
          <t>T1005</t>
        </is>
      </c>
      <c r="B18" s="24" t="inlineStr">
        <is>
          <t>No</t>
        </is>
      </c>
      <c r="C18" s="24" t="inlineStr">
        <is>
          <t>Data from Local System</t>
        </is>
      </c>
      <c r="D18" s="24" t="inlineStr">
        <is>
          <t>Collection</t>
        </is>
      </c>
      <c r="E18" s="24" t="inlineStr">
        <is>
          <t>ESXi; Linux; macOS; Network Devices; Windows</t>
        </is>
      </c>
      <c r="F18" s="25" t="n"/>
      <c r="G18" s="25" t="n"/>
      <c r="H18" s="25" t="n"/>
      <c r="I18" s="25" t="n"/>
      <c r="J18" s="26" t="inlineStr"/>
      <c r="L18" s="11" t="inlineStr">
        <is>
          <t>Command and Control</t>
        </is>
      </c>
      <c r="M18" s="30">
        <f>IF(COUNTIFS(F5:F701,"Y",D5:D701,"*Command and Control*")=0,"",SUMIFS(G5:G701,F5:F701,"Y",D5:D701,"*Command and Control*")/(3*COUNTIFS(F5:F701,"Y",D5:D701,"*Command and Control*")))</f>
        <v/>
      </c>
    </row>
    <row r="19">
      <c r="A19" s="23" t="inlineStr">
        <is>
          <t>T1006</t>
        </is>
      </c>
      <c r="B19" s="24" t="inlineStr">
        <is>
          <t>No</t>
        </is>
      </c>
      <c r="C19" s="24" t="inlineStr">
        <is>
          <t>Direct Volume Access</t>
        </is>
      </c>
      <c r="D19" s="24" t="inlineStr">
        <is>
          <t>Stealth</t>
        </is>
      </c>
      <c r="E19" s="24" t="inlineStr">
        <is>
          <t>Network Devices; Windows</t>
        </is>
      </c>
      <c r="F19" s="25" t="n"/>
      <c r="G19" s="25" t="n"/>
      <c r="H19" s="25" t="n"/>
      <c r="I19" s="25" t="n"/>
      <c r="J19" s="26" t="inlineStr"/>
      <c r="L19" s="11" t="inlineStr">
        <is>
          <t>Credential Access</t>
        </is>
      </c>
      <c r="M19" s="30">
        <f>IF(COUNTIFS(F5:F701,"Y",D5:D701,"*Credential Access*")=0,"",SUMIFS(G5:G701,F5:F701,"Y",D5:D701,"*Credential Access*")/(3*COUNTIFS(F5:F701,"Y",D5:D701,"*Credential Access*")))</f>
        <v/>
      </c>
    </row>
    <row r="20">
      <c r="A20" s="23" t="inlineStr">
        <is>
          <t>T1007</t>
        </is>
      </c>
      <c r="B20" s="24" t="inlineStr">
        <is>
          <t>No</t>
        </is>
      </c>
      <c r="C20" s="24" t="inlineStr">
        <is>
          <t>System Service Discovery</t>
        </is>
      </c>
      <c r="D20" s="24" t="inlineStr">
        <is>
          <t>Discovery</t>
        </is>
      </c>
      <c r="E20" s="24" t="inlineStr">
        <is>
          <t>Linux; macOS; Windows</t>
        </is>
      </c>
      <c r="F20" s="25" t="n"/>
      <c r="G20" s="25" t="n"/>
      <c r="H20" s="25" t="n"/>
      <c r="I20" s="25" t="n"/>
      <c r="J20" s="26" t="inlineStr"/>
      <c r="L20" s="11" t="inlineStr">
        <is>
          <t>Defense Impairment</t>
        </is>
      </c>
      <c r="M20" s="30">
        <f>IF(COUNTIFS(F5:F701,"Y",D5:D701,"*Defense Impairment*")=0,"",SUMIFS(G5:G701,F5:F701,"Y",D5:D701,"*Defense Impairment*")/(3*COUNTIFS(F5:F701,"Y",D5:D701,"*Defense Impairment*")))</f>
        <v/>
      </c>
    </row>
    <row r="21">
      <c r="A21" s="23" t="inlineStr">
        <is>
          <t>T1008</t>
        </is>
      </c>
      <c r="B21" s="24" t="inlineStr">
        <is>
          <t>No</t>
        </is>
      </c>
      <c r="C21" s="24" t="inlineStr">
        <is>
          <t>Fallback Channels</t>
        </is>
      </c>
      <c r="D21" s="24" t="inlineStr">
        <is>
          <t>Command and Control</t>
        </is>
      </c>
      <c r="E21" s="24" t="inlineStr">
        <is>
          <t>ESXi; Linux; macOS; Windows</t>
        </is>
      </c>
      <c r="F21" s="25" t="n"/>
      <c r="G21" s="25" t="n"/>
      <c r="H21" s="25" t="n"/>
      <c r="I21" s="25" t="n"/>
      <c r="J21" s="26" t="inlineStr"/>
      <c r="L21" s="11" t="inlineStr">
        <is>
          <t>Discovery</t>
        </is>
      </c>
      <c r="M21" s="30">
        <f>IF(COUNTIFS(F5:F701,"Y",D5:D701,"*Discovery*")=0,"",SUMIFS(G5:G701,F5:F701,"Y",D5:D701,"*Discovery*")/(3*COUNTIFS(F5:F701,"Y",D5:D701,"*Discovery*")))</f>
        <v/>
      </c>
    </row>
    <row r="22">
      <c r="A22" s="23" t="inlineStr">
        <is>
          <t>T1010</t>
        </is>
      </c>
      <c r="B22" s="24" t="inlineStr">
        <is>
          <t>No</t>
        </is>
      </c>
      <c r="C22" s="24" t="inlineStr">
        <is>
          <t>Application Window Discovery</t>
        </is>
      </c>
      <c r="D22" s="24" t="inlineStr">
        <is>
          <t>Discovery</t>
        </is>
      </c>
      <c r="E22" s="24" t="inlineStr">
        <is>
          <t>Linux; macOS; Windows</t>
        </is>
      </c>
      <c r="F22" s="25" t="n"/>
      <c r="G22" s="25" t="n"/>
      <c r="H22" s="25" t="n"/>
      <c r="I22" s="25" t="n"/>
      <c r="J22" s="26" t="inlineStr"/>
      <c r="L22" s="11" t="inlineStr">
        <is>
          <t>Execution</t>
        </is>
      </c>
      <c r="M22" s="30">
        <f>IF(COUNTIFS(F5:F701,"Y",D5:D701,"*Execution*")=0,"",SUMIFS(G5:G701,F5:F701,"Y",D5:D701,"*Execution*")/(3*COUNTIFS(F5:F701,"Y",D5:D701,"*Execution*")))</f>
        <v/>
      </c>
    </row>
    <row r="23">
      <c r="A23" s="23" t="inlineStr">
        <is>
          <t>T1011</t>
        </is>
      </c>
      <c r="B23" s="24" t="inlineStr">
        <is>
          <t>No</t>
        </is>
      </c>
      <c r="C23" s="24" t="inlineStr">
        <is>
          <t>Exfiltration Over Other Network Medium</t>
        </is>
      </c>
      <c r="D23" s="24" t="inlineStr">
        <is>
          <t>Exfiltration</t>
        </is>
      </c>
      <c r="E23" s="24" t="inlineStr">
        <is>
          <t>Linux; macOS; Windows</t>
        </is>
      </c>
      <c r="F23" s="25" t="n"/>
      <c r="G23" s="25" t="n"/>
      <c r="H23" s="25" t="n"/>
      <c r="I23" s="25" t="n"/>
      <c r="J23" s="26" t="inlineStr"/>
      <c r="L23" s="11" t="inlineStr">
        <is>
          <t>Exfiltration</t>
        </is>
      </c>
      <c r="M23" s="30">
        <f>IF(COUNTIFS(F5:F701,"Y",D5:D701,"*Exfiltration*")=0,"",SUMIFS(G5:G701,F5:F701,"Y",D5:D701,"*Exfiltration*")/(3*COUNTIFS(F5:F701,"Y",D5:D701,"*Exfiltration*")))</f>
        <v/>
      </c>
    </row>
    <row r="24">
      <c r="A24" s="23" t="inlineStr">
        <is>
          <t>T1011.001</t>
        </is>
      </c>
      <c r="B24" s="24" t="inlineStr">
        <is>
          <t>Yes</t>
        </is>
      </c>
      <c r="C24" s="24" t="inlineStr">
        <is>
          <t>Exfiltration Over Bluetooth</t>
        </is>
      </c>
      <c r="D24" s="24" t="inlineStr">
        <is>
          <t>Exfiltration</t>
        </is>
      </c>
      <c r="E24" s="24" t="inlineStr">
        <is>
          <t>Linux; macOS; Windows</t>
        </is>
      </c>
      <c r="F24" s="25" t="n"/>
      <c r="G24" s="25" t="n"/>
      <c r="H24" s="25" t="n"/>
      <c r="I24" s="25" t="n"/>
      <c r="J24" s="26" t="inlineStr"/>
      <c r="L24" s="11" t="inlineStr">
        <is>
          <t>Impact</t>
        </is>
      </c>
      <c r="M24" s="30">
        <f>IF(COUNTIFS(F5:F701,"Y",D5:D701,"*Impact*")=0,"",SUMIFS(G5:G701,F5:F701,"Y",D5:D701,"*Impact*")/(3*COUNTIFS(F5:F701,"Y",D5:D701,"*Impact*")))</f>
        <v/>
      </c>
    </row>
    <row r="25">
      <c r="A25" s="23" t="inlineStr">
        <is>
          <t>T1012</t>
        </is>
      </c>
      <c r="B25" s="24" t="inlineStr">
        <is>
          <t>No</t>
        </is>
      </c>
      <c r="C25" s="24" t="inlineStr">
        <is>
          <t>Query Registry</t>
        </is>
      </c>
      <c r="D25" s="24" t="inlineStr">
        <is>
          <t>Discovery</t>
        </is>
      </c>
      <c r="E25" s="24" t="inlineStr">
        <is>
          <t>Windows</t>
        </is>
      </c>
      <c r="F25" s="25" t="n"/>
      <c r="G25" s="25" t="n"/>
      <c r="H25" s="25" t="n"/>
      <c r="I25" s="25" t="n"/>
      <c r="J25" s="26" t="inlineStr"/>
      <c r="L25" s="11" t="inlineStr">
        <is>
          <t>Initial Access</t>
        </is>
      </c>
      <c r="M25" s="30">
        <f>IF(COUNTIFS(F5:F701,"Y",D5:D701,"*Initial Access*")=0,"",SUMIFS(G5:G701,F5:F701,"Y",D5:D701,"*Initial Access*")/(3*COUNTIFS(F5:F701,"Y",D5:D701,"*Initial Access*")))</f>
        <v/>
      </c>
    </row>
    <row r="26">
      <c r="A26" s="23" t="inlineStr">
        <is>
          <t>T1014</t>
        </is>
      </c>
      <c r="B26" s="24" t="inlineStr">
        <is>
          <t>No</t>
        </is>
      </c>
      <c r="C26" s="24" t="inlineStr">
        <is>
          <t>Rootkit</t>
        </is>
      </c>
      <c r="D26" s="24" t="inlineStr">
        <is>
          <t>Stealth</t>
        </is>
      </c>
      <c r="E26" s="24" t="inlineStr">
        <is>
          <t>Linux; macOS; Windows</t>
        </is>
      </c>
      <c r="F26" s="25" t="n"/>
      <c r="G26" s="25" t="n"/>
      <c r="H26" s="25" t="n"/>
      <c r="I26" s="25" t="n"/>
      <c r="J26" s="26" t="inlineStr"/>
      <c r="L26" s="11" t="inlineStr">
        <is>
          <t>Lateral Movement</t>
        </is>
      </c>
      <c r="M26" s="30">
        <f>IF(COUNTIFS(F5:F701,"Y",D5:D701,"*Lateral Movement*")=0,"",SUMIFS(G5:G701,F5:F701,"Y",D5:D701,"*Lateral Movement*")/(3*COUNTIFS(F5:F701,"Y",D5:D701,"*Lateral Movement*")))</f>
        <v/>
      </c>
    </row>
    <row r="27">
      <c r="A27" s="23" t="inlineStr">
        <is>
          <t>T1016</t>
        </is>
      </c>
      <c r="B27" s="24" t="inlineStr">
        <is>
          <t>No</t>
        </is>
      </c>
      <c r="C27" s="24" t="inlineStr">
        <is>
          <t>System Network Configuration Discovery</t>
        </is>
      </c>
      <c r="D27" s="24" t="inlineStr">
        <is>
          <t>Discovery</t>
        </is>
      </c>
      <c r="E27" s="24" t="inlineStr">
        <is>
          <t>ESXi; Linux; macOS; Network Devices; Windows</t>
        </is>
      </c>
      <c r="F27" s="25" t="n"/>
      <c r="G27" s="25" t="n"/>
      <c r="H27" s="25" t="n"/>
      <c r="I27" s="25" t="n"/>
      <c r="J27" s="26" t="inlineStr"/>
      <c r="L27" s="11" t="inlineStr">
        <is>
          <t>Persistence</t>
        </is>
      </c>
      <c r="M27" s="30">
        <f>IF(COUNTIFS(F5:F701,"Y",D5:D701,"*Persistence*")=0,"",SUMIFS(G5:G701,F5:F701,"Y",D5:D701,"*Persistence*")/(3*COUNTIFS(F5:F701,"Y",D5:D701,"*Persistence*")))</f>
        <v/>
      </c>
    </row>
    <row r="28">
      <c r="A28" s="23" t="inlineStr">
        <is>
          <t>T1016.001</t>
        </is>
      </c>
      <c r="B28" s="24" t="inlineStr">
        <is>
          <t>Yes</t>
        </is>
      </c>
      <c r="C28" s="24" t="inlineStr">
        <is>
          <t>Internet Connection Discovery</t>
        </is>
      </c>
      <c r="D28" s="24" t="inlineStr">
        <is>
          <t>Discovery</t>
        </is>
      </c>
      <c r="E28" s="24" t="inlineStr">
        <is>
          <t>Windows; Linux; macOS; ESXi</t>
        </is>
      </c>
      <c r="F28" s="25" t="n"/>
      <c r="G28" s="25" t="n"/>
      <c r="H28" s="25" t="n"/>
      <c r="I28" s="25" t="n"/>
      <c r="J28" s="26" t="inlineStr"/>
      <c r="L28" s="11" t="inlineStr">
        <is>
          <t>Privilege Escalation</t>
        </is>
      </c>
      <c r="M28" s="30">
        <f>IF(COUNTIFS(F5:F701,"Y",D5:D701,"*Privilege Escalation*")=0,"",SUMIFS(G5:G701,F5:F701,"Y",D5:D701,"*Privilege Escalation*")/(3*COUNTIFS(F5:F701,"Y",D5:D701,"*Privilege Escalation*")))</f>
        <v/>
      </c>
    </row>
    <row r="29">
      <c r="A29" s="23" t="inlineStr">
        <is>
          <t>T1016.002</t>
        </is>
      </c>
      <c r="B29" s="24" t="inlineStr">
        <is>
          <t>Yes</t>
        </is>
      </c>
      <c r="C29" s="24" t="inlineStr">
        <is>
          <t>Wi-Fi Discovery</t>
        </is>
      </c>
      <c r="D29" s="24" t="inlineStr">
        <is>
          <t>Discovery</t>
        </is>
      </c>
      <c r="E29" s="24" t="inlineStr">
        <is>
          <t>Linux; Windows; macOS</t>
        </is>
      </c>
      <c r="F29" s="25" t="n"/>
      <c r="G29" s="25" t="n"/>
      <c r="H29" s="25" t="n"/>
      <c r="I29" s="25" t="n"/>
      <c r="J29" s="26" t="inlineStr"/>
      <c r="L29" s="11" t="inlineStr">
        <is>
          <t>Reconnaissance</t>
        </is>
      </c>
      <c r="M29" s="30">
        <f>IF(COUNTIFS(F5:F701,"Y",D5:D701,"*Reconnaissance*")=0,"",SUMIFS(G5:G701,F5:F701,"Y",D5:D701,"*Reconnaissance*")/(3*COUNTIFS(F5:F701,"Y",D5:D701,"*Reconnaissance*")))</f>
        <v/>
      </c>
    </row>
    <row r="30">
      <c r="A30" s="23" t="inlineStr">
        <is>
          <t>T1018</t>
        </is>
      </c>
      <c r="B30" s="24" t="inlineStr">
        <is>
          <t>No</t>
        </is>
      </c>
      <c r="C30" s="24" t="inlineStr">
        <is>
          <t>Remote System Discovery</t>
        </is>
      </c>
      <c r="D30" s="24" t="inlineStr">
        <is>
          <t>Discovery</t>
        </is>
      </c>
      <c r="E30" s="24" t="inlineStr">
        <is>
          <t>ESXi; Linux; macOS; Network Devices; Windows</t>
        </is>
      </c>
      <c r="F30" s="25" t="n"/>
      <c r="G30" s="25" t="n"/>
      <c r="H30" s="25" t="n"/>
      <c r="I30" s="25" t="n"/>
      <c r="J30" s="26" t="inlineStr"/>
      <c r="L30" s="11" t="inlineStr">
        <is>
          <t>Resource Development</t>
        </is>
      </c>
      <c r="M30" s="30">
        <f>IF(COUNTIFS(F5:F701,"Y",D5:D701,"*Resource Development*")=0,"",SUMIFS(G5:G701,F5:F701,"Y",D5:D701,"*Resource Development*")/(3*COUNTIFS(F5:F701,"Y",D5:D701,"*Resource Development*")))</f>
        <v/>
      </c>
    </row>
    <row r="31">
      <c r="A31" s="23" t="inlineStr">
        <is>
          <t>T1020</t>
        </is>
      </c>
      <c r="B31" s="24" t="inlineStr">
        <is>
          <t>No</t>
        </is>
      </c>
      <c r="C31" s="24" t="inlineStr">
        <is>
          <t>Automated Exfiltration</t>
        </is>
      </c>
      <c r="D31" s="24" t="inlineStr">
        <is>
          <t>Exfiltration</t>
        </is>
      </c>
      <c r="E31" s="24" t="inlineStr">
        <is>
          <t>Linux; macOS; Network Devices; Windows</t>
        </is>
      </c>
      <c r="F31" s="25" t="n"/>
      <c r="G31" s="25" t="n"/>
      <c r="H31" s="25" t="n"/>
      <c r="I31" s="25" t="n"/>
      <c r="J31" s="26" t="inlineStr"/>
      <c r="L31" s="11" t="inlineStr">
        <is>
          <t>Stealth</t>
        </is>
      </c>
      <c r="M31" s="30">
        <f>IF(COUNTIFS(F5:F701,"Y",D5:D701,"*Stealth*")=0,"",SUMIFS(G5:G701,F5:F701,"Y",D5:D701,"*Stealth*")/(3*COUNTIFS(F5:F701,"Y",D5:D701,"*Stealth*")))</f>
        <v/>
      </c>
    </row>
    <row r="32">
      <c r="A32" s="23" t="inlineStr">
        <is>
          <t>T1020.001</t>
        </is>
      </c>
      <c r="B32" s="24" t="inlineStr">
        <is>
          <t>Yes</t>
        </is>
      </c>
      <c r="C32" s="24" t="inlineStr">
        <is>
          <t>Traffic Duplication</t>
        </is>
      </c>
      <c r="D32" s="24" t="inlineStr">
        <is>
          <t>Exfiltration</t>
        </is>
      </c>
      <c r="E32" s="24" t="inlineStr">
        <is>
          <t>Network Devices; IaaS</t>
        </is>
      </c>
      <c r="F32" s="25" t="n"/>
      <c r="G32" s="25" t="n"/>
      <c r="H32" s="25" t="n"/>
      <c r="I32" s="25" t="n"/>
      <c r="J32" s="26" t="inlineStr"/>
    </row>
    <row r="33">
      <c r="A33" s="23" t="inlineStr">
        <is>
          <t>T1021</t>
        </is>
      </c>
      <c r="B33" s="24" t="inlineStr">
        <is>
          <t>No</t>
        </is>
      </c>
      <c r="C33" s="24" t="inlineStr">
        <is>
          <t>Remote Services</t>
        </is>
      </c>
      <c r="D33" s="24" t="inlineStr">
        <is>
          <t>Lateral Movement</t>
        </is>
      </c>
      <c r="E33" s="24" t="inlineStr">
        <is>
          <t>Linux; macOS; Windows; IaaS; ESXi</t>
        </is>
      </c>
      <c r="F33" s="25" t="n"/>
      <c r="G33" s="25" t="n"/>
      <c r="H33" s="25" t="n"/>
      <c r="I33" s="25" t="n"/>
      <c r="J33" s="26" t="inlineStr"/>
    </row>
    <row r="34">
      <c r="A34" s="23" t="inlineStr">
        <is>
          <t>T1021.001</t>
        </is>
      </c>
      <c r="B34" s="24" t="inlineStr">
        <is>
          <t>Yes</t>
        </is>
      </c>
      <c r="C34" s="24" t="inlineStr">
        <is>
          <t>Remote Desktop Protocol</t>
        </is>
      </c>
      <c r="D34" s="24" t="inlineStr">
        <is>
          <t>Lateral Movement</t>
        </is>
      </c>
      <c r="E34" s="24" t="inlineStr">
        <is>
          <t>Windows</t>
        </is>
      </c>
      <c r="F34" s="25" t="n"/>
      <c r="G34" s="25" t="n"/>
      <c r="H34" s="25" t="n"/>
      <c r="I34" s="25" t="n"/>
      <c r="J34" s="26" t="inlineStr"/>
    </row>
    <row r="35">
      <c r="A35" s="23" t="inlineStr">
        <is>
          <t>T1021.002</t>
        </is>
      </c>
      <c r="B35" s="24" t="inlineStr">
        <is>
          <t>Yes</t>
        </is>
      </c>
      <c r="C35" s="24" t="inlineStr">
        <is>
          <t>SMB/Windows Admin Shares</t>
        </is>
      </c>
      <c r="D35" s="24" t="inlineStr">
        <is>
          <t>Lateral Movement</t>
        </is>
      </c>
      <c r="E35" s="24" t="inlineStr">
        <is>
          <t>Windows</t>
        </is>
      </c>
      <c r="F35" s="25" t="n"/>
      <c r="G35" s="25" t="n"/>
      <c r="H35" s="25" t="n"/>
      <c r="I35" s="25" t="n"/>
      <c r="J35" s="26" t="inlineStr"/>
    </row>
    <row r="36">
      <c r="A36" s="23" t="inlineStr">
        <is>
          <t>T1021.003</t>
        </is>
      </c>
      <c r="B36" s="24" t="inlineStr">
        <is>
          <t>Yes</t>
        </is>
      </c>
      <c r="C36" s="24" t="inlineStr">
        <is>
          <t>Distributed Component Object Model</t>
        </is>
      </c>
      <c r="D36" s="24" t="inlineStr">
        <is>
          <t>Lateral Movement</t>
        </is>
      </c>
      <c r="E36" s="24" t="inlineStr">
        <is>
          <t>Windows</t>
        </is>
      </c>
      <c r="F36" s="25" t="n"/>
      <c r="G36" s="25" t="n"/>
      <c r="H36" s="25" t="n"/>
      <c r="I36" s="25" t="n"/>
      <c r="J36" s="26" t="inlineStr"/>
    </row>
    <row r="37">
      <c r="A37" s="23" t="inlineStr">
        <is>
          <t>T1021.004</t>
        </is>
      </c>
      <c r="B37" s="24" t="inlineStr">
        <is>
          <t>Yes</t>
        </is>
      </c>
      <c r="C37" s="24" t="inlineStr">
        <is>
          <t>SSH</t>
        </is>
      </c>
      <c r="D37" s="24" t="inlineStr">
        <is>
          <t>Lateral Movement</t>
        </is>
      </c>
      <c r="E37" s="24" t="inlineStr">
        <is>
          <t>ESXi; Linux; macOS</t>
        </is>
      </c>
      <c r="F37" s="25" t="n"/>
      <c r="G37" s="25" t="n"/>
      <c r="H37" s="25" t="n"/>
      <c r="I37" s="25" t="n"/>
      <c r="J37" s="26" t="inlineStr"/>
    </row>
    <row r="38">
      <c r="A38" s="23" t="inlineStr">
        <is>
          <t>T1021.005</t>
        </is>
      </c>
      <c r="B38" s="24" t="inlineStr">
        <is>
          <t>Yes</t>
        </is>
      </c>
      <c r="C38" s="24" t="inlineStr">
        <is>
          <t>VNC</t>
        </is>
      </c>
      <c r="D38" s="24" t="inlineStr">
        <is>
          <t>Lateral Movement</t>
        </is>
      </c>
      <c r="E38" s="24" t="inlineStr">
        <is>
          <t>Linux; Windows; macOS</t>
        </is>
      </c>
      <c r="F38" s="25" t="n"/>
      <c r="G38" s="25" t="n"/>
      <c r="H38" s="25" t="n"/>
      <c r="I38" s="25" t="n"/>
      <c r="J38" s="26" t="inlineStr"/>
    </row>
    <row r="39">
      <c r="A39" s="23" t="inlineStr">
        <is>
          <t>T1021.006</t>
        </is>
      </c>
      <c r="B39" s="24" t="inlineStr">
        <is>
          <t>Yes</t>
        </is>
      </c>
      <c r="C39" s="24" t="inlineStr">
        <is>
          <t>Windows Remote Management</t>
        </is>
      </c>
      <c r="D39" s="24" t="inlineStr">
        <is>
          <t>Lateral Movement</t>
        </is>
      </c>
      <c r="E39" s="24" t="inlineStr">
        <is>
          <t>Windows</t>
        </is>
      </c>
      <c r="F39" s="25" t="n"/>
      <c r="G39" s="25" t="n"/>
      <c r="H39" s="25" t="n"/>
      <c r="I39" s="25" t="n"/>
      <c r="J39" s="26" t="inlineStr"/>
    </row>
    <row r="40">
      <c r="A40" s="23" t="inlineStr">
        <is>
          <t>T1021.007</t>
        </is>
      </c>
      <c r="B40" s="24" t="inlineStr">
        <is>
          <t>Yes</t>
        </is>
      </c>
      <c r="C40" s="24" t="inlineStr">
        <is>
          <t>Cloud Services</t>
        </is>
      </c>
      <c r="D40" s="24" t="inlineStr">
        <is>
          <t>Lateral Movement</t>
        </is>
      </c>
      <c r="E40" s="24" t="inlineStr">
        <is>
          <t>IaaS; Identity Provider; Office Suite; SaaS</t>
        </is>
      </c>
      <c r="F40" s="25" t="n"/>
      <c r="G40" s="25" t="n"/>
      <c r="H40" s="25" t="n"/>
      <c r="I40" s="25" t="n"/>
      <c r="J40" s="26" t="inlineStr"/>
    </row>
    <row r="41">
      <c r="A41" s="23" t="inlineStr">
        <is>
          <t>T1021.008</t>
        </is>
      </c>
      <c r="B41" s="24" t="inlineStr">
        <is>
          <t>Yes</t>
        </is>
      </c>
      <c r="C41" s="24" t="inlineStr">
        <is>
          <t>Direct Cloud VM Connections</t>
        </is>
      </c>
      <c r="D41" s="24" t="inlineStr">
        <is>
          <t>Lateral Movement</t>
        </is>
      </c>
      <c r="E41" s="24" t="inlineStr">
        <is>
          <t>IaaS</t>
        </is>
      </c>
      <c r="F41" s="25" t="n"/>
      <c r="G41" s="25" t="n"/>
      <c r="H41" s="25" t="n"/>
      <c r="I41" s="25" t="n"/>
      <c r="J41" s="26" t="inlineStr"/>
    </row>
    <row r="42">
      <c r="A42" s="23" t="inlineStr">
        <is>
          <t>T1025</t>
        </is>
      </c>
      <c r="B42" s="24" t="inlineStr">
        <is>
          <t>No</t>
        </is>
      </c>
      <c r="C42" s="24" t="inlineStr">
        <is>
          <t>Data from Removable Media</t>
        </is>
      </c>
      <c r="D42" s="24" t="inlineStr">
        <is>
          <t>Collection</t>
        </is>
      </c>
      <c r="E42" s="24" t="inlineStr">
        <is>
          <t>Linux; macOS; Windows</t>
        </is>
      </c>
      <c r="F42" s="25" t="n"/>
      <c r="G42" s="25" t="n"/>
      <c r="H42" s="25" t="n"/>
      <c r="I42" s="25" t="n"/>
      <c r="J42" s="26" t="inlineStr"/>
    </row>
    <row r="43">
      <c r="A43" s="23" t="inlineStr">
        <is>
          <t>T1027</t>
        </is>
      </c>
      <c r="B43" s="24" t="inlineStr">
        <is>
          <t>No</t>
        </is>
      </c>
      <c r="C43" s="24" t="inlineStr">
        <is>
          <t>Obfuscated Files or Information</t>
        </is>
      </c>
      <c r="D43" s="24" t="inlineStr">
        <is>
          <t>Stealth</t>
        </is>
      </c>
      <c r="E43" s="24" t="inlineStr">
        <is>
          <t>ESXi; Linux; macOS; Network Devices; Windows</t>
        </is>
      </c>
      <c r="F43" s="25" t="n"/>
      <c r="G43" s="25" t="n"/>
      <c r="H43" s="25" t="n"/>
      <c r="I43" s="25" t="n"/>
      <c r="J43" s="26" t="inlineStr"/>
    </row>
    <row r="44">
      <c r="A44" s="23" t="inlineStr">
        <is>
          <t>T1027.001</t>
        </is>
      </c>
      <c r="B44" s="24" t="inlineStr">
        <is>
          <t>Yes</t>
        </is>
      </c>
      <c r="C44" s="24" t="inlineStr">
        <is>
          <t>Binary Padding</t>
        </is>
      </c>
      <c r="D44" s="24" t="inlineStr">
        <is>
          <t>Stealth</t>
        </is>
      </c>
      <c r="E44" s="24" t="inlineStr">
        <is>
          <t>Linux; macOS; Windows</t>
        </is>
      </c>
      <c r="F44" s="25" t="n"/>
      <c r="G44" s="25" t="n"/>
      <c r="H44" s="25" t="n"/>
      <c r="I44" s="25" t="n"/>
      <c r="J44" s="26" t="inlineStr"/>
    </row>
    <row r="45">
      <c r="A45" s="23" t="inlineStr">
        <is>
          <t>T1027.002</t>
        </is>
      </c>
      <c r="B45" s="24" t="inlineStr">
        <is>
          <t>Yes</t>
        </is>
      </c>
      <c r="C45" s="24" t="inlineStr">
        <is>
          <t>Software Packing</t>
        </is>
      </c>
      <c r="D45" s="24" t="inlineStr">
        <is>
          <t>Stealth</t>
        </is>
      </c>
      <c r="E45" s="24" t="inlineStr">
        <is>
          <t>Linux; macOS; Windows</t>
        </is>
      </c>
      <c r="F45" s="25" t="n"/>
      <c r="G45" s="25" t="n"/>
      <c r="H45" s="25" t="n"/>
      <c r="I45" s="25" t="n"/>
      <c r="J45" s="26" t="inlineStr"/>
    </row>
    <row r="46">
      <c r="A46" s="23" t="inlineStr">
        <is>
          <t>T1027.003</t>
        </is>
      </c>
      <c r="B46" s="24" t="inlineStr">
        <is>
          <t>Yes</t>
        </is>
      </c>
      <c r="C46" s="24" t="inlineStr">
        <is>
          <t>Steganography</t>
        </is>
      </c>
      <c r="D46" s="24" t="inlineStr">
        <is>
          <t>Stealth</t>
        </is>
      </c>
      <c r="E46" s="24" t="inlineStr">
        <is>
          <t>Linux; macOS; Windows</t>
        </is>
      </c>
      <c r="F46" s="25" t="n"/>
      <c r="G46" s="25" t="n"/>
      <c r="H46" s="25" t="n"/>
      <c r="I46" s="25" t="n"/>
      <c r="J46" s="26" t="inlineStr"/>
    </row>
    <row r="47">
      <c r="A47" s="23" t="inlineStr">
        <is>
          <t>T1027.004</t>
        </is>
      </c>
      <c r="B47" s="24" t="inlineStr">
        <is>
          <t>Yes</t>
        </is>
      </c>
      <c r="C47" s="24" t="inlineStr">
        <is>
          <t>Compile After Delivery</t>
        </is>
      </c>
      <c r="D47" s="24" t="inlineStr">
        <is>
          <t>Stealth</t>
        </is>
      </c>
      <c r="E47" s="24" t="inlineStr">
        <is>
          <t>Linux; macOS; Windows</t>
        </is>
      </c>
      <c r="F47" s="25" t="n"/>
      <c r="G47" s="25" t="n"/>
      <c r="H47" s="25" t="n"/>
      <c r="I47" s="25" t="n"/>
      <c r="J47" s="26" t="inlineStr"/>
    </row>
    <row r="48">
      <c r="A48" s="23" t="inlineStr">
        <is>
          <t>T1027.005</t>
        </is>
      </c>
      <c r="B48" s="24" t="inlineStr">
        <is>
          <t>Yes</t>
        </is>
      </c>
      <c r="C48" s="24" t="inlineStr">
        <is>
          <t>Indicator Removal from Tools</t>
        </is>
      </c>
      <c r="D48" s="24" t="inlineStr">
        <is>
          <t>Stealth</t>
        </is>
      </c>
      <c r="E48" s="24" t="inlineStr">
        <is>
          <t>Linux; macOS; Windows</t>
        </is>
      </c>
      <c r="F48" s="25" t="n"/>
      <c r="G48" s="25" t="n"/>
      <c r="H48" s="25" t="n"/>
      <c r="I48" s="25" t="n"/>
      <c r="J48" s="26" t="inlineStr"/>
    </row>
    <row r="49">
      <c r="A49" s="23" t="inlineStr">
        <is>
          <t>T1027.006</t>
        </is>
      </c>
      <c r="B49" s="24" t="inlineStr">
        <is>
          <t>Yes</t>
        </is>
      </c>
      <c r="C49" s="24" t="inlineStr">
        <is>
          <t>HTML Smuggling</t>
        </is>
      </c>
      <c r="D49" s="24" t="inlineStr">
        <is>
          <t>Stealth</t>
        </is>
      </c>
      <c r="E49" s="24" t="inlineStr">
        <is>
          <t>Linux; macOS; Windows</t>
        </is>
      </c>
      <c r="F49" s="25" t="n"/>
      <c r="G49" s="25" t="n"/>
      <c r="H49" s="25" t="n"/>
      <c r="I49" s="25" t="n"/>
      <c r="J49" s="26" t="inlineStr"/>
    </row>
    <row r="50">
      <c r="A50" s="23" t="inlineStr">
        <is>
          <t>T1027.007</t>
        </is>
      </c>
      <c r="B50" s="24" t="inlineStr">
        <is>
          <t>Yes</t>
        </is>
      </c>
      <c r="C50" s="24" t="inlineStr">
        <is>
          <t>Dynamic API Resolution</t>
        </is>
      </c>
      <c r="D50" s="24" t="inlineStr">
        <is>
          <t>Stealth</t>
        </is>
      </c>
      <c r="E50" s="24" t="inlineStr">
        <is>
          <t>Windows</t>
        </is>
      </c>
      <c r="F50" s="25" t="n"/>
      <c r="G50" s="25" t="n"/>
      <c r="H50" s="25" t="n"/>
      <c r="I50" s="25" t="n"/>
      <c r="J50" s="26" t="inlineStr"/>
    </row>
    <row r="51">
      <c r="A51" s="23" t="inlineStr">
        <is>
          <t>T1027.008</t>
        </is>
      </c>
      <c r="B51" s="24" t="inlineStr">
        <is>
          <t>Yes</t>
        </is>
      </c>
      <c r="C51" s="24" t="inlineStr">
        <is>
          <t>Stripped Payloads</t>
        </is>
      </c>
      <c r="D51" s="24" t="inlineStr">
        <is>
          <t>Stealth</t>
        </is>
      </c>
      <c r="E51" s="24" t="inlineStr">
        <is>
          <t>Linux; macOS; Network Devices; Windows</t>
        </is>
      </c>
      <c r="F51" s="25" t="n"/>
      <c r="G51" s="25" t="n"/>
      <c r="H51" s="25" t="n"/>
      <c r="I51" s="25" t="n"/>
      <c r="J51" s="26" t="inlineStr"/>
    </row>
    <row r="52">
      <c r="A52" s="23" t="inlineStr">
        <is>
          <t>T1027.009</t>
        </is>
      </c>
      <c r="B52" s="24" t="inlineStr">
        <is>
          <t>Yes</t>
        </is>
      </c>
      <c r="C52" s="24" t="inlineStr">
        <is>
          <t>Embedded Payloads</t>
        </is>
      </c>
      <c r="D52" s="24" t="inlineStr">
        <is>
          <t>Stealth</t>
        </is>
      </c>
      <c r="E52" s="24" t="inlineStr">
        <is>
          <t>Linux; macOS; Windows</t>
        </is>
      </c>
      <c r="F52" s="25" t="n"/>
      <c r="G52" s="25" t="n"/>
      <c r="H52" s="25" t="n"/>
      <c r="I52" s="25" t="n"/>
      <c r="J52" s="26" t="inlineStr"/>
    </row>
    <row r="53">
      <c r="A53" s="23" t="inlineStr">
        <is>
          <t>T1027.010</t>
        </is>
      </c>
      <c r="B53" s="24" t="inlineStr">
        <is>
          <t>Yes</t>
        </is>
      </c>
      <c r="C53" s="24" t="inlineStr">
        <is>
          <t>Command Obfuscation</t>
        </is>
      </c>
      <c r="D53" s="24" t="inlineStr">
        <is>
          <t>Stealth</t>
        </is>
      </c>
      <c r="E53" s="24" t="inlineStr">
        <is>
          <t>Linux; macOS; Windows</t>
        </is>
      </c>
      <c r="F53" s="25" t="n"/>
      <c r="G53" s="25" t="n"/>
      <c r="H53" s="25" t="n"/>
      <c r="I53" s="25" t="n"/>
      <c r="J53" s="26" t="inlineStr"/>
    </row>
    <row r="54">
      <c r="A54" s="23" t="inlineStr">
        <is>
          <t>T1027.011</t>
        </is>
      </c>
      <c r="B54" s="24" t="inlineStr">
        <is>
          <t>Yes</t>
        </is>
      </c>
      <c r="C54" s="24" t="inlineStr">
        <is>
          <t>Fileless Storage</t>
        </is>
      </c>
      <c r="D54" s="24" t="inlineStr">
        <is>
          <t>Stealth</t>
        </is>
      </c>
      <c r="E54" s="24" t="inlineStr">
        <is>
          <t>Linux; Windows</t>
        </is>
      </c>
      <c r="F54" s="25" t="n"/>
      <c r="G54" s="25" t="n"/>
      <c r="H54" s="25" t="n"/>
      <c r="I54" s="25" t="n"/>
      <c r="J54" s="26" t="inlineStr"/>
    </row>
    <row r="55">
      <c r="A55" s="23" t="inlineStr">
        <is>
          <t>T1027.012</t>
        </is>
      </c>
      <c r="B55" s="24" t="inlineStr">
        <is>
          <t>Yes</t>
        </is>
      </c>
      <c r="C55" s="24" t="inlineStr">
        <is>
          <t>LNK Icon Smuggling</t>
        </is>
      </c>
      <c r="D55" s="24" t="inlineStr">
        <is>
          <t>Stealth</t>
        </is>
      </c>
      <c r="E55" s="24" t="inlineStr">
        <is>
          <t>Windows</t>
        </is>
      </c>
      <c r="F55" s="25" t="n"/>
      <c r="G55" s="25" t="n"/>
      <c r="H55" s="25" t="n"/>
      <c r="I55" s="25" t="n"/>
      <c r="J55" s="26" t="inlineStr"/>
    </row>
    <row r="56">
      <c r="A56" s="23" t="inlineStr">
        <is>
          <t>T1027.013</t>
        </is>
      </c>
      <c r="B56" s="24" t="inlineStr">
        <is>
          <t>Yes</t>
        </is>
      </c>
      <c r="C56" s="24" t="inlineStr">
        <is>
          <t>Encrypted/Encoded File</t>
        </is>
      </c>
      <c r="D56" s="24" t="inlineStr">
        <is>
          <t>Stealth</t>
        </is>
      </c>
      <c r="E56" s="24" t="inlineStr">
        <is>
          <t>Linux; macOS; Windows</t>
        </is>
      </c>
      <c r="F56" s="25" t="n"/>
      <c r="G56" s="25" t="n"/>
      <c r="H56" s="25" t="n"/>
      <c r="I56" s="25" t="n"/>
      <c r="J56" s="26" t="inlineStr"/>
    </row>
    <row r="57">
      <c r="A57" s="23" t="inlineStr">
        <is>
          <t>T1027.014</t>
        </is>
      </c>
      <c r="B57" s="24" t="inlineStr">
        <is>
          <t>Yes</t>
        </is>
      </c>
      <c r="C57" s="24" t="inlineStr">
        <is>
          <t>Polymorphic Code</t>
        </is>
      </c>
      <c r="D57" s="24" t="inlineStr">
        <is>
          <t>Stealth</t>
        </is>
      </c>
      <c r="E57" s="24" t="inlineStr">
        <is>
          <t>Linux; macOS; Windows</t>
        </is>
      </c>
      <c r="F57" s="25" t="n"/>
      <c r="G57" s="25" t="n"/>
      <c r="H57" s="25" t="n"/>
      <c r="I57" s="25" t="n"/>
      <c r="J57" s="26" t="inlineStr"/>
    </row>
    <row r="58">
      <c r="A58" s="23" t="inlineStr">
        <is>
          <t>T1027.015</t>
        </is>
      </c>
      <c r="B58" s="24" t="inlineStr">
        <is>
          <t>Yes</t>
        </is>
      </c>
      <c r="C58" s="24" t="inlineStr">
        <is>
          <t>Compression</t>
        </is>
      </c>
      <c r="D58" s="24" t="inlineStr">
        <is>
          <t>Stealth</t>
        </is>
      </c>
      <c r="E58" s="24" t="inlineStr">
        <is>
          <t>Linux; macOS; Windows</t>
        </is>
      </c>
      <c r="F58" s="25" t="n"/>
      <c r="G58" s="25" t="n"/>
      <c r="H58" s="25" t="n"/>
      <c r="I58" s="25" t="n"/>
      <c r="J58" s="26" t="inlineStr"/>
    </row>
    <row r="59">
      <c r="A59" s="23" t="inlineStr">
        <is>
          <t>T1027.016</t>
        </is>
      </c>
      <c r="B59" s="24" t="inlineStr">
        <is>
          <t>Yes</t>
        </is>
      </c>
      <c r="C59" s="24" t="inlineStr">
        <is>
          <t>Junk Code Insertion</t>
        </is>
      </c>
      <c r="D59" s="24" t="inlineStr">
        <is>
          <t>Stealth</t>
        </is>
      </c>
      <c r="E59" s="24" t="inlineStr">
        <is>
          <t>Linux; macOS; Windows</t>
        </is>
      </c>
      <c r="F59" s="25" t="n"/>
      <c r="G59" s="25" t="n"/>
      <c r="H59" s="25" t="n"/>
      <c r="I59" s="25" t="n"/>
      <c r="J59" s="26" t="inlineStr"/>
    </row>
    <row r="60">
      <c r="A60" s="23" t="inlineStr">
        <is>
          <t>T1027.017</t>
        </is>
      </c>
      <c r="B60" s="24" t="inlineStr">
        <is>
          <t>Yes</t>
        </is>
      </c>
      <c r="C60" s="24" t="inlineStr">
        <is>
          <t>SVG Smuggling</t>
        </is>
      </c>
      <c r="D60" s="24" t="inlineStr">
        <is>
          <t>Stealth</t>
        </is>
      </c>
      <c r="E60" s="24" t="inlineStr">
        <is>
          <t>Linux; macOS; Windows</t>
        </is>
      </c>
      <c r="F60" s="25" t="n"/>
      <c r="G60" s="25" t="n"/>
      <c r="H60" s="25" t="n"/>
      <c r="I60" s="25" t="n"/>
      <c r="J60" s="26" t="inlineStr"/>
    </row>
    <row r="61">
      <c r="A61" s="23" t="inlineStr">
        <is>
          <t>T1027.018</t>
        </is>
      </c>
      <c r="B61" s="24" t="inlineStr">
        <is>
          <t>Yes</t>
        </is>
      </c>
      <c r="C61" s="24" t="inlineStr">
        <is>
          <t>Invisible Unicode</t>
        </is>
      </c>
      <c r="D61" s="24" t="inlineStr">
        <is>
          <t>Stealth</t>
        </is>
      </c>
      <c r="E61" s="24" t="inlineStr">
        <is>
          <t>Linux; macOS; Windows</t>
        </is>
      </c>
      <c r="F61" s="25" t="n"/>
      <c r="G61" s="25" t="n"/>
      <c r="H61" s="25" t="n"/>
      <c r="I61" s="25" t="n"/>
      <c r="J61" s="26" t="inlineStr"/>
    </row>
    <row r="62">
      <c r="A62" s="23" t="inlineStr">
        <is>
          <t>T1029</t>
        </is>
      </c>
      <c r="B62" s="24" t="inlineStr">
        <is>
          <t>No</t>
        </is>
      </c>
      <c r="C62" s="24" t="inlineStr">
        <is>
          <t>Scheduled Transfer</t>
        </is>
      </c>
      <c r="D62" s="24" t="inlineStr">
        <is>
          <t>Exfiltration</t>
        </is>
      </c>
      <c r="E62" s="24" t="inlineStr">
        <is>
          <t>Linux; macOS; Windows</t>
        </is>
      </c>
      <c r="F62" s="25" t="n"/>
      <c r="G62" s="25" t="n"/>
      <c r="H62" s="25" t="n"/>
      <c r="I62" s="25" t="n"/>
      <c r="J62" s="26" t="inlineStr"/>
    </row>
    <row r="63">
      <c r="A63" s="23" t="inlineStr">
        <is>
          <t>T1030</t>
        </is>
      </c>
      <c r="B63" s="24" t="inlineStr">
        <is>
          <t>No</t>
        </is>
      </c>
      <c r="C63" s="24" t="inlineStr">
        <is>
          <t>Data Transfer Size Limits</t>
        </is>
      </c>
      <c r="D63" s="24" t="inlineStr">
        <is>
          <t>Exfiltration</t>
        </is>
      </c>
      <c r="E63" s="24" t="inlineStr">
        <is>
          <t>Linux; macOS; Windows; ESXi</t>
        </is>
      </c>
      <c r="F63" s="25" t="n"/>
      <c r="G63" s="25" t="n"/>
      <c r="H63" s="25" t="n"/>
      <c r="I63" s="25" t="n"/>
      <c r="J63" s="26" t="inlineStr"/>
    </row>
    <row r="64">
      <c r="A64" s="23" t="inlineStr">
        <is>
          <t>T1033</t>
        </is>
      </c>
      <c r="B64" s="24" t="inlineStr">
        <is>
          <t>No</t>
        </is>
      </c>
      <c r="C64" s="24" t="inlineStr">
        <is>
          <t>System Owner/User Discovery</t>
        </is>
      </c>
      <c r="D64" s="24" t="inlineStr">
        <is>
          <t>Discovery</t>
        </is>
      </c>
      <c r="E64" s="24" t="inlineStr">
        <is>
          <t>Linux; macOS; Network Devices; Windows</t>
        </is>
      </c>
      <c r="F64" s="25" t="n"/>
      <c r="G64" s="25" t="n"/>
      <c r="H64" s="25" t="n"/>
      <c r="I64" s="25" t="n"/>
      <c r="J64" s="26" t="inlineStr"/>
    </row>
    <row r="65">
      <c r="A65" s="23" t="inlineStr">
        <is>
          <t>T1036</t>
        </is>
      </c>
      <c r="B65" s="24" t="inlineStr">
        <is>
          <t>No</t>
        </is>
      </c>
      <c r="C65" s="24" t="inlineStr">
        <is>
          <t>Masquerading</t>
        </is>
      </c>
      <c r="D65" s="24" t="inlineStr">
        <is>
          <t>Stealth</t>
        </is>
      </c>
      <c r="E65" s="24" t="inlineStr">
        <is>
          <t>Containers; ESXi; Linux; macOS; Windows</t>
        </is>
      </c>
      <c r="F65" s="25" t="n"/>
      <c r="G65" s="25" t="n"/>
      <c r="H65" s="25" t="n"/>
      <c r="I65" s="25" t="n"/>
      <c r="J65" s="26" t="inlineStr"/>
    </row>
    <row r="66">
      <c r="A66" s="23" t="inlineStr">
        <is>
          <t>T1036.001</t>
        </is>
      </c>
      <c r="B66" s="24" t="inlineStr">
        <is>
          <t>Yes</t>
        </is>
      </c>
      <c r="C66" s="24" t="inlineStr">
        <is>
          <t>Invalid Code Signature</t>
        </is>
      </c>
      <c r="D66" s="24" t="inlineStr">
        <is>
          <t>Stealth</t>
        </is>
      </c>
      <c r="E66" s="24" t="inlineStr">
        <is>
          <t>macOS; Windows</t>
        </is>
      </c>
      <c r="F66" s="25" t="n"/>
      <c r="G66" s="25" t="n"/>
      <c r="H66" s="25" t="n"/>
      <c r="I66" s="25" t="n"/>
      <c r="J66" s="26" t="inlineStr"/>
    </row>
    <row r="67">
      <c r="A67" s="23" t="inlineStr">
        <is>
          <t>T1036.002</t>
        </is>
      </c>
      <c r="B67" s="24" t="inlineStr">
        <is>
          <t>Yes</t>
        </is>
      </c>
      <c r="C67" s="24" t="inlineStr">
        <is>
          <t>Right-to-Left Override</t>
        </is>
      </c>
      <c r="D67" s="24" t="inlineStr">
        <is>
          <t>Stealth</t>
        </is>
      </c>
      <c r="E67" s="24" t="inlineStr">
        <is>
          <t>Linux; macOS; Windows</t>
        </is>
      </c>
      <c r="F67" s="25" t="n"/>
      <c r="G67" s="25" t="n"/>
      <c r="H67" s="25" t="n"/>
      <c r="I67" s="25" t="n"/>
      <c r="J67" s="26" t="inlineStr"/>
    </row>
    <row r="68">
      <c r="A68" s="23" t="inlineStr">
        <is>
          <t>T1036.003</t>
        </is>
      </c>
      <c r="B68" s="24" t="inlineStr">
        <is>
          <t>Yes</t>
        </is>
      </c>
      <c r="C68" s="24" t="inlineStr">
        <is>
          <t>Rename Legitimate Utilities</t>
        </is>
      </c>
      <c r="D68" s="24" t="inlineStr">
        <is>
          <t>Stealth</t>
        </is>
      </c>
      <c r="E68" s="24" t="inlineStr">
        <is>
          <t>Linux; macOS; Windows</t>
        </is>
      </c>
      <c r="F68" s="25" t="n"/>
      <c r="G68" s="25" t="n"/>
      <c r="H68" s="25" t="n"/>
      <c r="I68" s="25" t="n"/>
      <c r="J68" s="26" t="inlineStr"/>
    </row>
    <row r="69">
      <c r="A69" s="23" t="inlineStr">
        <is>
          <t>T1036.004</t>
        </is>
      </c>
      <c r="B69" s="24" t="inlineStr">
        <is>
          <t>Yes</t>
        </is>
      </c>
      <c r="C69" s="24" t="inlineStr">
        <is>
          <t>Masquerade Task or Service</t>
        </is>
      </c>
      <c r="D69" s="24" t="inlineStr">
        <is>
          <t>Stealth</t>
        </is>
      </c>
      <c r="E69" s="24" t="inlineStr">
        <is>
          <t>Linux; macOS; Windows</t>
        </is>
      </c>
      <c r="F69" s="25" t="n"/>
      <c r="G69" s="25" t="n"/>
      <c r="H69" s="25" t="n"/>
      <c r="I69" s="25" t="n"/>
      <c r="J69" s="26" t="inlineStr"/>
    </row>
    <row r="70">
      <c r="A70" s="23" t="inlineStr">
        <is>
          <t>T1036.005</t>
        </is>
      </c>
      <c r="B70" s="24" t="inlineStr">
        <is>
          <t>Yes</t>
        </is>
      </c>
      <c r="C70" s="24" t="inlineStr">
        <is>
          <t>Match Legitimate Resource Name or Location</t>
        </is>
      </c>
      <c r="D70" s="24" t="inlineStr">
        <is>
          <t>Stealth</t>
        </is>
      </c>
      <c r="E70" s="24" t="inlineStr">
        <is>
          <t>Containers; ESXi; Linux; macOS; Windows</t>
        </is>
      </c>
      <c r="F70" s="25" t="n"/>
      <c r="G70" s="25" t="n"/>
      <c r="H70" s="25" t="n"/>
      <c r="I70" s="25" t="n"/>
      <c r="J70" s="26" t="inlineStr"/>
    </row>
    <row r="71">
      <c r="A71" s="23" t="inlineStr">
        <is>
          <t>T1036.006</t>
        </is>
      </c>
      <c r="B71" s="24" t="inlineStr">
        <is>
          <t>Yes</t>
        </is>
      </c>
      <c r="C71" s="24" t="inlineStr">
        <is>
          <t>Space after Filename</t>
        </is>
      </c>
      <c r="D71" s="24" t="inlineStr">
        <is>
          <t>Stealth</t>
        </is>
      </c>
      <c r="E71" s="24" t="inlineStr">
        <is>
          <t>Linux; macOS</t>
        </is>
      </c>
      <c r="F71" s="25" t="n"/>
      <c r="G71" s="25" t="n"/>
      <c r="H71" s="25" t="n"/>
      <c r="I71" s="25" t="n"/>
      <c r="J71" s="26" t="inlineStr"/>
    </row>
    <row r="72">
      <c r="A72" s="23" t="inlineStr">
        <is>
          <t>T1036.007</t>
        </is>
      </c>
      <c r="B72" s="24" t="inlineStr">
        <is>
          <t>Yes</t>
        </is>
      </c>
      <c r="C72" s="24" t="inlineStr">
        <is>
          <t>Double File Extension</t>
        </is>
      </c>
      <c r="D72" s="24" t="inlineStr">
        <is>
          <t>Stealth</t>
        </is>
      </c>
      <c r="E72" s="24" t="inlineStr">
        <is>
          <t>Windows</t>
        </is>
      </c>
      <c r="F72" s="25" t="n"/>
      <c r="G72" s="25" t="n"/>
      <c r="H72" s="25" t="n"/>
      <c r="I72" s="25" t="n"/>
      <c r="J72" s="26" t="inlineStr"/>
    </row>
    <row r="73">
      <c r="A73" s="23" t="inlineStr">
        <is>
          <t>T1036.008</t>
        </is>
      </c>
      <c r="B73" s="24" t="inlineStr">
        <is>
          <t>Yes</t>
        </is>
      </c>
      <c r="C73" s="24" t="inlineStr">
        <is>
          <t>Masquerade File Type</t>
        </is>
      </c>
      <c r="D73" s="24" t="inlineStr">
        <is>
          <t>Stealth</t>
        </is>
      </c>
      <c r="E73" s="24" t="inlineStr">
        <is>
          <t>Linux; macOS; Windows</t>
        </is>
      </c>
      <c r="F73" s="25" t="n"/>
      <c r="G73" s="25" t="n"/>
      <c r="H73" s="25" t="n"/>
      <c r="I73" s="25" t="n"/>
      <c r="J73" s="26" t="inlineStr"/>
    </row>
    <row r="74">
      <c r="A74" s="23" t="inlineStr">
        <is>
          <t>T1036.009</t>
        </is>
      </c>
      <c r="B74" s="24" t="inlineStr">
        <is>
          <t>Yes</t>
        </is>
      </c>
      <c r="C74" s="24" t="inlineStr">
        <is>
          <t>Break Process Trees</t>
        </is>
      </c>
      <c r="D74" s="24" t="inlineStr">
        <is>
          <t>Stealth</t>
        </is>
      </c>
      <c r="E74" s="24" t="inlineStr">
        <is>
          <t>Linux; macOS</t>
        </is>
      </c>
      <c r="F74" s="25" t="n"/>
      <c r="G74" s="25" t="n"/>
      <c r="H74" s="25" t="n"/>
      <c r="I74" s="25" t="n"/>
      <c r="J74" s="26" t="inlineStr"/>
    </row>
    <row r="75">
      <c r="A75" s="23" t="inlineStr">
        <is>
          <t>T1036.010</t>
        </is>
      </c>
      <c r="B75" s="24" t="inlineStr">
        <is>
          <t>Yes</t>
        </is>
      </c>
      <c r="C75" s="24" t="inlineStr">
        <is>
          <t>Masquerade Account Name</t>
        </is>
      </c>
      <c r="D75" s="24" t="inlineStr">
        <is>
          <t>Stealth</t>
        </is>
      </c>
      <c r="E75" s="24" t="inlineStr">
        <is>
          <t>Containers; IaaS; Identity Provider; Linux; macOS; Office Suite; SaaS; Windows</t>
        </is>
      </c>
      <c r="F75" s="25" t="n"/>
      <c r="G75" s="25" t="n"/>
      <c r="H75" s="25" t="n"/>
      <c r="I75" s="25" t="n"/>
      <c r="J75" s="26" t="inlineStr"/>
    </row>
    <row r="76">
      <c r="A76" s="23" t="inlineStr">
        <is>
          <t>T1036.011</t>
        </is>
      </c>
      <c r="B76" s="24" t="inlineStr">
        <is>
          <t>Yes</t>
        </is>
      </c>
      <c r="C76" s="24" t="inlineStr">
        <is>
          <t>Overwrite Process Arguments</t>
        </is>
      </c>
      <c r="D76" s="24" t="inlineStr">
        <is>
          <t>Stealth</t>
        </is>
      </c>
      <c r="E76" s="24" t="inlineStr">
        <is>
          <t>Linux</t>
        </is>
      </c>
      <c r="F76" s="25" t="n"/>
      <c r="G76" s="25" t="n"/>
      <c r="H76" s="25" t="n"/>
      <c r="I76" s="25" t="n"/>
      <c r="J76" s="26" t="inlineStr"/>
    </row>
    <row r="77">
      <c r="A77" s="23" t="inlineStr">
        <is>
          <t>T1036.012</t>
        </is>
      </c>
      <c r="B77" s="24" t="inlineStr">
        <is>
          <t>Yes</t>
        </is>
      </c>
      <c r="C77" s="24" t="inlineStr">
        <is>
          <t>Browser Fingerprint</t>
        </is>
      </c>
      <c r="D77" s="24" t="inlineStr">
        <is>
          <t>Stealth</t>
        </is>
      </c>
      <c r="E77" s="24" t="inlineStr">
        <is>
          <t>Linux; macOS; Windows</t>
        </is>
      </c>
      <c r="F77" s="25" t="n"/>
      <c r="G77" s="25" t="n"/>
      <c r="H77" s="25" t="n"/>
      <c r="I77" s="25" t="n"/>
      <c r="J77" s="26" t="inlineStr"/>
    </row>
    <row r="78">
      <c r="A78" s="23" t="inlineStr">
        <is>
          <t>T1037</t>
        </is>
      </c>
      <c r="B78" s="24" t="inlineStr">
        <is>
          <t>No</t>
        </is>
      </c>
      <c r="C78" s="24" t="inlineStr">
        <is>
          <t>Boot or Logon Initialization Scripts</t>
        </is>
      </c>
      <c r="D78" s="24" t="inlineStr">
        <is>
          <t>Persistence; Privilege Escalation</t>
        </is>
      </c>
      <c r="E78" s="24" t="inlineStr">
        <is>
          <t>ESXi; Linux; macOS; Network Devices; Windows</t>
        </is>
      </c>
      <c r="F78" s="25" t="n"/>
      <c r="G78" s="25" t="n"/>
      <c r="H78" s="25" t="n"/>
      <c r="I78" s="25" t="n"/>
      <c r="J78" s="26" t="inlineStr"/>
    </row>
    <row r="79">
      <c r="A79" s="23" t="inlineStr">
        <is>
          <t>T1037.001</t>
        </is>
      </c>
      <c r="B79" s="24" t="inlineStr">
        <is>
          <t>Yes</t>
        </is>
      </c>
      <c r="C79" s="24" t="inlineStr">
        <is>
          <t>Logon Script (Windows)</t>
        </is>
      </c>
      <c r="D79" s="24" t="inlineStr">
        <is>
          <t>Persistence; Privilege Escalation</t>
        </is>
      </c>
      <c r="E79" s="24" t="inlineStr">
        <is>
          <t>Windows</t>
        </is>
      </c>
      <c r="F79" s="25" t="n"/>
      <c r="G79" s="25" t="n"/>
      <c r="H79" s="25" t="n"/>
      <c r="I79" s="25" t="n"/>
      <c r="J79" s="26" t="inlineStr"/>
    </row>
    <row r="80">
      <c r="A80" s="23" t="inlineStr">
        <is>
          <t>T1037.002</t>
        </is>
      </c>
      <c r="B80" s="24" t="inlineStr">
        <is>
          <t>Yes</t>
        </is>
      </c>
      <c r="C80" s="24" t="inlineStr">
        <is>
          <t>Login Hook</t>
        </is>
      </c>
      <c r="D80" s="24" t="inlineStr">
        <is>
          <t>Persistence; Privilege Escalation</t>
        </is>
      </c>
      <c r="E80" s="24" t="inlineStr">
        <is>
          <t>macOS</t>
        </is>
      </c>
      <c r="F80" s="25" t="n"/>
      <c r="G80" s="25" t="n"/>
      <c r="H80" s="25" t="n"/>
      <c r="I80" s="25" t="n"/>
      <c r="J80" s="26" t="inlineStr"/>
    </row>
    <row r="81">
      <c r="A81" s="23" t="inlineStr">
        <is>
          <t>T1037.003</t>
        </is>
      </c>
      <c r="B81" s="24" t="inlineStr">
        <is>
          <t>Yes</t>
        </is>
      </c>
      <c r="C81" s="24" t="inlineStr">
        <is>
          <t>Network Logon Script</t>
        </is>
      </c>
      <c r="D81" s="24" t="inlineStr">
        <is>
          <t>Persistence; Privilege Escalation</t>
        </is>
      </c>
      <c r="E81" s="24" t="inlineStr">
        <is>
          <t>Windows</t>
        </is>
      </c>
      <c r="F81" s="25" t="n"/>
      <c r="G81" s="25" t="n"/>
      <c r="H81" s="25" t="n"/>
      <c r="I81" s="25" t="n"/>
      <c r="J81" s="26" t="inlineStr"/>
    </row>
    <row r="82">
      <c r="A82" s="23" t="inlineStr">
        <is>
          <t>T1037.004</t>
        </is>
      </c>
      <c r="B82" s="24" t="inlineStr">
        <is>
          <t>Yes</t>
        </is>
      </c>
      <c r="C82" s="24" t="inlineStr">
        <is>
          <t>RC Scripts</t>
        </is>
      </c>
      <c r="D82" s="24" t="inlineStr">
        <is>
          <t>Persistence; Privilege Escalation</t>
        </is>
      </c>
      <c r="E82" s="24" t="inlineStr">
        <is>
          <t>macOS; Linux; Network Devices; ESXi</t>
        </is>
      </c>
      <c r="F82" s="25" t="n"/>
      <c r="G82" s="25" t="n"/>
      <c r="H82" s="25" t="n"/>
      <c r="I82" s="25" t="n"/>
      <c r="J82" s="26" t="inlineStr"/>
    </row>
    <row r="83">
      <c r="A83" s="23" t="inlineStr">
        <is>
          <t>T1037.005</t>
        </is>
      </c>
      <c r="B83" s="24" t="inlineStr">
        <is>
          <t>Yes</t>
        </is>
      </c>
      <c r="C83" s="24" t="inlineStr">
        <is>
          <t>Startup Items</t>
        </is>
      </c>
      <c r="D83" s="24" t="inlineStr">
        <is>
          <t>Persistence; Privilege Escalation</t>
        </is>
      </c>
      <c r="E83" s="24" t="inlineStr">
        <is>
          <t>macOS</t>
        </is>
      </c>
      <c r="F83" s="25" t="n"/>
      <c r="G83" s="25" t="n"/>
      <c r="H83" s="25" t="n"/>
      <c r="I83" s="25" t="n"/>
      <c r="J83" s="26" t="inlineStr"/>
    </row>
    <row r="84">
      <c r="A84" s="23" t="inlineStr">
        <is>
          <t>T1039</t>
        </is>
      </c>
      <c r="B84" s="24" t="inlineStr">
        <is>
          <t>No</t>
        </is>
      </c>
      <c r="C84" s="24" t="inlineStr">
        <is>
          <t>Data from Network Shared Drive</t>
        </is>
      </c>
      <c r="D84" s="24" t="inlineStr">
        <is>
          <t>Collection</t>
        </is>
      </c>
      <c r="E84" s="24" t="inlineStr">
        <is>
          <t>Linux; macOS; Windows</t>
        </is>
      </c>
      <c r="F84" s="25" t="n"/>
      <c r="G84" s="25" t="n"/>
      <c r="H84" s="25" t="n"/>
      <c r="I84" s="25" t="n"/>
      <c r="J84" s="26" t="inlineStr"/>
    </row>
    <row r="85">
      <c r="A85" s="23" t="inlineStr">
        <is>
          <t>T1040</t>
        </is>
      </c>
      <c r="B85" s="24" t="inlineStr">
        <is>
          <t>No</t>
        </is>
      </c>
      <c r="C85" s="24" t="inlineStr">
        <is>
          <t>Network Sniffing</t>
        </is>
      </c>
      <c r="D85" s="24" t="inlineStr">
        <is>
          <t>Credential Access; Discovery</t>
        </is>
      </c>
      <c r="E85" s="24" t="inlineStr">
        <is>
          <t>IaaS; Linux; macOS; Network Devices; Windows</t>
        </is>
      </c>
      <c r="F85" s="25" t="n"/>
      <c r="G85" s="25" t="n"/>
      <c r="H85" s="25" t="n"/>
      <c r="I85" s="25" t="n"/>
      <c r="J85" s="26" t="inlineStr"/>
    </row>
    <row r="86">
      <c r="A86" s="23" t="inlineStr">
        <is>
          <t>T1041</t>
        </is>
      </c>
      <c r="B86" s="24" t="inlineStr">
        <is>
          <t>No</t>
        </is>
      </c>
      <c r="C86" s="24" t="inlineStr">
        <is>
          <t>Exfiltration Over C2 Channel</t>
        </is>
      </c>
      <c r="D86" s="24" t="inlineStr">
        <is>
          <t>Exfiltration</t>
        </is>
      </c>
      <c r="E86" s="24" t="inlineStr">
        <is>
          <t>ESXi; Linux; macOS; Windows</t>
        </is>
      </c>
      <c r="F86" s="25" t="n"/>
      <c r="G86" s="25" t="n"/>
      <c r="H86" s="25" t="n"/>
      <c r="I86" s="25" t="n"/>
      <c r="J86" s="26" t="inlineStr"/>
    </row>
    <row r="87">
      <c r="A87" s="23" t="inlineStr">
        <is>
          <t>T1046</t>
        </is>
      </c>
      <c r="B87" s="24" t="inlineStr">
        <is>
          <t>No</t>
        </is>
      </c>
      <c r="C87" s="24" t="inlineStr">
        <is>
          <t>Network Service Discovery</t>
        </is>
      </c>
      <c r="D87" s="24" t="inlineStr">
        <is>
          <t>Discovery</t>
        </is>
      </c>
      <c r="E87" s="24" t="inlineStr">
        <is>
          <t>Containers; IaaS; Linux; macOS; Network Devices; Windows</t>
        </is>
      </c>
      <c r="F87" s="25" t="n"/>
      <c r="G87" s="25" t="n"/>
      <c r="H87" s="25" t="n"/>
      <c r="I87" s="25" t="n"/>
      <c r="J87" s="26" t="inlineStr"/>
    </row>
    <row r="88">
      <c r="A88" s="23" t="inlineStr">
        <is>
          <t>T1047</t>
        </is>
      </c>
      <c r="B88" s="24" t="inlineStr">
        <is>
          <t>No</t>
        </is>
      </c>
      <c r="C88" s="24" t="inlineStr">
        <is>
          <t>Windows Management Instrumentation</t>
        </is>
      </c>
      <c r="D88" s="24" t="inlineStr">
        <is>
          <t>Execution</t>
        </is>
      </c>
      <c r="E88" s="24" t="inlineStr">
        <is>
          <t>Windows</t>
        </is>
      </c>
      <c r="F88" s="25" t="n"/>
      <c r="G88" s="25" t="n"/>
      <c r="H88" s="25" t="n"/>
      <c r="I88" s="25" t="n"/>
      <c r="J88" s="26" t="inlineStr"/>
    </row>
    <row r="89">
      <c r="A89" s="23" t="inlineStr">
        <is>
          <t>T1048</t>
        </is>
      </c>
      <c r="B89" s="24" t="inlineStr">
        <is>
          <t>No</t>
        </is>
      </c>
      <c r="C89" s="24" t="inlineStr">
        <is>
          <t>Exfiltration Over Alternative Protocol</t>
        </is>
      </c>
      <c r="D89" s="24" t="inlineStr">
        <is>
          <t>Exfiltration</t>
        </is>
      </c>
      <c r="E89" s="24" t="inlineStr">
        <is>
          <t>ESXi; IaaS; Linux; macOS; Network Devices; Office Suite; SaaS; Windows</t>
        </is>
      </c>
      <c r="F89" s="25" t="n"/>
      <c r="G89" s="25" t="n"/>
      <c r="H89" s="25" t="n"/>
      <c r="I89" s="25" t="n"/>
      <c r="J89" s="26" t="inlineStr"/>
    </row>
    <row r="90">
      <c r="A90" s="23" t="inlineStr">
        <is>
          <t>T1048.001</t>
        </is>
      </c>
      <c r="B90" s="24" t="inlineStr">
        <is>
          <t>Yes</t>
        </is>
      </c>
      <c r="C90" s="24" t="inlineStr">
        <is>
          <t>Exfiltration Over Symmetric Encrypted Non-C2 Protocol</t>
        </is>
      </c>
      <c r="D90" s="24" t="inlineStr">
        <is>
          <t>Exfiltration</t>
        </is>
      </c>
      <c r="E90" s="24" t="inlineStr">
        <is>
          <t>Linux; macOS; Windows; ESXi</t>
        </is>
      </c>
      <c r="F90" s="25" t="n"/>
      <c r="G90" s="25" t="n"/>
      <c r="H90" s="25" t="n"/>
      <c r="I90" s="25" t="n"/>
      <c r="J90" s="26" t="inlineStr"/>
    </row>
    <row r="91">
      <c r="A91" s="23" t="inlineStr">
        <is>
          <t>T1048.002</t>
        </is>
      </c>
      <c r="B91" s="24" t="inlineStr">
        <is>
          <t>Yes</t>
        </is>
      </c>
      <c r="C91" s="24" t="inlineStr">
        <is>
          <t>Exfiltration Over Asymmetric Encrypted Non-C2 Protocol</t>
        </is>
      </c>
      <c r="D91" s="24" t="inlineStr">
        <is>
          <t>Exfiltration</t>
        </is>
      </c>
      <c r="E91" s="24" t="inlineStr">
        <is>
          <t>ESXi; Linux; macOS; Windows</t>
        </is>
      </c>
      <c r="F91" s="25" t="n"/>
      <c r="G91" s="25" t="n"/>
      <c r="H91" s="25" t="n"/>
      <c r="I91" s="25" t="n"/>
      <c r="J91" s="26" t="inlineStr"/>
    </row>
    <row r="92">
      <c r="A92" s="23" t="inlineStr">
        <is>
          <t>T1048.003</t>
        </is>
      </c>
      <c r="B92" s="24" t="inlineStr">
        <is>
          <t>Yes</t>
        </is>
      </c>
      <c r="C92" s="24" t="inlineStr">
        <is>
          <t>Exfiltration Over Unencrypted Non-C2 Protocol</t>
        </is>
      </c>
      <c r="D92" s="24" t="inlineStr">
        <is>
          <t>Exfiltration</t>
        </is>
      </c>
      <c r="E92" s="24" t="inlineStr">
        <is>
          <t>ESXi; Linux; macOS; Network Devices; Windows</t>
        </is>
      </c>
      <c r="F92" s="25" t="n"/>
      <c r="G92" s="25" t="n"/>
      <c r="H92" s="25" t="n"/>
      <c r="I92" s="25" t="n"/>
      <c r="J92" s="26" t="inlineStr"/>
    </row>
    <row r="93">
      <c r="A93" s="23" t="inlineStr">
        <is>
          <t>T1049</t>
        </is>
      </c>
      <c r="B93" s="24" t="inlineStr">
        <is>
          <t>No</t>
        </is>
      </c>
      <c r="C93" s="24" t="inlineStr">
        <is>
          <t>System Network Connections Discovery</t>
        </is>
      </c>
      <c r="D93" s="24" t="inlineStr">
        <is>
          <t>Discovery</t>
        </is>
      </c>
      <c r="E93" s="24" t="inlineStr">
        <is>
          <t>ESXi; IaaS; Linux; macOS; Network Devices; Windows</t>
        </is>
      </c>
      <c r="F93" s="25" t="n"/>
      <c r="G93" s="25" t="n"/>
      <c r="H93" s="25" t="n"/>
      <c r="I93" s="25" t="n"/>
      <c r="J93" s="26" t="inlineStr"/>
    </row>
    <row r="94">
      <c r="A94" s="23" t="inlineStr">
        <is>
          <t>T1052</t>
        </is>
      </c>
      <c r="B94" s="24" t="inlineStr">
        <is>
          <t>No</t>
        </is>
      </c>
      <c r="C94" s="24" t="inlineStr">
        <is>
          <t>Exfiltration Over Physical Medium</t>
        </is>
      </c>
      <c r="D94" s="24" t="inlineStr">
        <is>
          <t>Exfiltration</t>
        </is>
      </c>
      <c r="E94" s="24" t="inlineStr">
        <is>
          <t>Linux; macOS; Windows</t>
        </is>
      </c>
      <c r="F94" s="25" t="n"/>
      <c r="G94" s="25" t="n"/>
      <c r="H94" s="25" t="n"/>
      <c r="I94" s="25" t="n"/>
      <c r="J94" s="26" t="inlineStr"/>
    </row>
    <row r="95">
      <c r="A95" s="23" t="inlineStr">
        <is>
          <t>T1052.001</t>
        </is>
      </c>
      <c r="B95" s="24" t="inlineStr">
        <is>
          <t>Yes</t>
        </is>
      </c>
      <c r="C95" s="24" t="inlineStr">
        <is>
          <t>Exfiltration over USB</t>
        </is>
      </c>
      <c r="D95" s="24" t="inlineStr">
        <is>
          <t>Exfiltration</t>
        </is>
      </c>
      <c r="E95" s="24" t="inlineStr">
        <is>
          <t>Linux; Windows; macOS</t>
        </is>
      </c>
      <c r="F95" s="25" t="n"/>
      <c r="G95" s="25" t="n"/>
      <c r="H95" s="25" t="n"/>
      <c r="I95" s="25" t="n"/>
      <c r="J95" s="26" t="inlineStr"/>
    </row>
    <row r="96">
      <c r="A96" s="23" t="inlineStr">
        <is>
          <t>T1053</t>
        </is>
      </c>
      <c r="B96" s="24" t="inlineStr">
        <is>
          <t>No</t>
        </is>
      </c>
      <c r="C96" s="24" t="inlineStr">
        <is>
          <t>Scheduled Task/Job</t>
        </is>
      </c>
      <c r="D96" s="24" t="inlineStr">
        <is>
          <t>Execution; Persistence; Privilege Escalation</t>
        </is>
      </c>
      <c r="E96" s="24" t="inlineStr">
        <is>
          <t>Containers; ESXi; Linux; macOS; Network Devices; Windows</t>
        </is>
      </c>
      <c r="F96" s="25" t="n"/>
      <c r="G96" s="25" t="n"/>
      <c r="H96" s="25" t="n"/>
      <c r="I96" s="25" t="n"/>
      <c r="J96" s="26" t="inlineStr"/>
    </row>
    <row r="97">
      <c r="A97" s="23" t="inlineStr">
        <is>
          <t>T1053.002</t>
        </is>
      </c>
      <c r="B97" s="24" t="inlineStr">
        <is>
          <t>Yes</t>
        </is>
      </c>
      <c r="C97" s="24" t="inlineStr">
        <is>
          <t>At</t>
        </is>
      </c>
      <c r="D97" s="24" t="inlineStr">
        <is>
          <t>Execution; Persistence; Privilege Escalation</t>
        </is>
      </c>
      <c r="E97" s="24" t="inlineStr">
        <is>
          <t>Windows; Linux; macOS</t>
        </is>
      </c>
      <c r="F97" s="25" t="n"/>
      <c r="G97" s="25" t="n"/>
      <c r="H97" s="25" t="n"/>
      <c r="I97" s="25" t="n"/>
      <c r="J97" s="26" t="inlineStr"/>
    </row>
    <row r="98">
      <c r="A98" s="23" t="inlineStr">
        <is>
          <t>T1053.003</t>
        </is>
      </c>
      <c r="B98" s="24" t="inlineStr">
        <is>
          <t>Yes</t>
        </is>
      </c>
      <c r="C98" s="24" t="inlineStr">
        <is>
          <t>Cron</t>
        </is>
      </c>
      <c r="D98" s="24" t="inlineStr">
        <is>
          <t>Execution; Persistence; Privilege Escalation</t>
        </is>
      </c>
      <c r="E98" s="24" t="inlineStr">
        <is>
          <t>Linux; macOS; ESXi</t>
        </is>
      </c>
      <c r="F98" s="25" t="n"/>
      <c r="G98" s="25" t="n"/>
      <c r="H98" s="25" t="n"/>
      <c r="I98" s="25" t="n"/>
      <c r="J98" s="26" t="inlineStr"/>
    </row>
    <row r="99">
      <c r="A99" s="23" t="inlineStr">
        <is>
          <t>T1053.005</t>
        </is>
      </c>
      <c r="B99" s="24" t="inlineStr">
        <is>
          <t>Yes</t>
        </is>
      </c>
      <c r="C99" s="24" t="inlineStr">
        <is>
          <t>Scheduled Task</t>
        </is>
      </c>
      <c r="D99" s="24" t="inlineStr">
        <is>
          <t>Execution; Persistence; Privilege Escalation</t>
        </is>
      </c>
      <c r="E99" s="24" t="inlineStr">
        <is>
          <t>Windows</t>
        </is>
      </c>
      <c r="F99" s="25" t="n"/>
      <c r="G99" s="25" t="n"/>
      <c r="H99" s="25" t="n"/>
      <c r="I99" s="25" t="n"/>
      <c r="J99" s="26" t="inlineStr"/>
    </row>
    <row r="100">
      <c r="A100" s="23" t="inlineStr">
        <is>
          <t>T1053.006</t>
        </is>
      </c>
      <c r="B100" s="24" t="inlineStr">
        <is>
          <t>Yes</t>
        </is>
      </c>
      <c r="C100" s="24" t="inlineStr">
        <is>
          <t>Systemd Timers</t>
        </is>
      </c>
      <c r="D100" s="24" t="inlineStr">
        <is>
          <t>Execution; Persistence; Privilege Escalation</t>
        </is>
      </c>
      <c r="E100" s="24" t="inlineStr">
        <is>
          <t>Linux</t>
        </is>
      </c>
      <c r="F100" s="25" t="n"/>
      <c r="G100" s="25" t="n"/>
      <c r="H100" s="25" t="n"/>
      <c r="I100" s="25" t="n"/>
      <c r="J100" s="26" t="inlineStr"/>
    </row>
    <row r="101">
      <c r="A101" s="23" t="inlineStr">
        <is>
          <t>T1053.007</t>
        </is>
      </c>
      <c r="B101" s="24" t="inlineStr">
        <is>
          <t>Yes</t>
        </is>
      </c>
      <c r="C101" s="24" t="inlineStr">
        <is>
          <t>Container Orchestration Job</t>
        </is>
      </c>
      <c r="D101" s="24" t="inlineStr">
        <is>
          <t>Execution; Persistence; Privilege Escalation</t>
        </is>
      </c>
      <c r="E101" s="24" t="inlineStr">
        <is>
          <t>Containers</t>
        </is>
      </c>
      <c r="F101" s="25" t="n"/>
      <c r="G101" s="25" t="n"/>
      <c r="H101" s="25" t="n"/>
      <c r="I101" s="25" t="n"/>
      <c r="J101" s="26" t="inlineStr"/>
    </row>
    <row r="102">
      <c r="A102" s="23" t="inlineStr">
        <is>
          <t>T1055</t>
        </is>
      </c>
      <c r="B102" s="24" t="inlineStr">
        <is>
          <t>No</t>
        </is>
      </c>
      <c r="C102" s="24" t="inlineStr">
        <is>
          <t>Process Injection</t>
        </is>
      </c>
      <c r="D102" s="24" t="inlineStr">
        <is>
          <t>Stealth; Privilege Escalation</t>
        </is>
      </c>
      <c r="E102" s="24" t="inlineStr">
        <is>
          <t>Linux; macOS; Windows</t>
        </is>
      </c>
      <c r="F102" s="25" t="n"/>
      <c r="G102" s="25" t="n"/>
      <c r="H102" s="25" t="n"/>
      <c r="I102" s="25" t="n"/>
      <c r="J102" s="26" t="inlineStr"/>
    </row>
    <row r="103">
      <c r="A103" s="23" t="inlineStr">
        <is>
          <t>T1055.001</t>
        </is>
      </c>
      <c r="B103" s="24" t="inlineStr">
        <is>
          <t>Yes</t>
        </is>
      </c>
      <c r="C103" s="24" t="inlineStr">
        <is>
          <t>Dynamic-link Library Injection</t>
        </is>
      </c>
      <c r="D103" s="24" t="inlineStr">
        <is>
          <t>Stealth; Privilege Escalation</t>
        </is>
      </c>
      <c r="E103" s="24" t="inlineStr">
        <is>
          <t>Windows</t>
        </is>
      </c>
      <c r="F103" s="25" t="n"/>
      <c r="G103" s="25" t="n"/>
      <c r="H103" s="25" t="n"/>
      <c r="I103" s="25" t="n"/>
      <c r="J103" s="26" t="inlineStr"/>
    </row>
    <row r="104">
      <c r="A104" s="23" t="inlineStr">
        <is>
          <t>T1055.002</t>
        </is>
      </c>
      <c r="B104" s="24" t="inlineStr">
        <is>
          <t>Yes</t>
        </is>
      </c>
      <c r="C104" s="24" t="inlineStr">
        <is>
          <t>Portable Executable Injection</t>
        </is>
      </c>
      <c r="D104" s="24" t="inlineStr">
        <is>
          <t>Stealth; Privilege Escalation</t>
        </is>
      </c>
      <c r="E104" s="24" t="inlineStr">
        <is>
          <t>Windows</t>
        </is>
      </c>
      <c r="F104" s="25" t="n"/>
      <c r="G104" s="25" t="n"/>
      <c r="H104" s="25" t="n"/>
      <c r="I104" s="25" t="n"/>
      <c r="J104" s="26" t="inlineStr"/>
    </row>
    <row r="105">
      <c r="A105" s="23" t="inlineStr">
        <is>
          <t>T1055.003</t>
        </is>
      </c>
      <c r="B105" s="24" t="inlineStr">
        <is>
          <t>Yes</t>
        </is>
      </c>
      <c r="C105" s="24" t="inlineStr">
        <is>
          <t>Thread Execution Hijacking</t>
        </is>
      </c>
      <c r="D105" s="24" t="inlineStr">
        <is>
          <t>Stealth; Privilege Escalation</t>
        </is>
      </c>
      <c r="E105" s="24" t="inlineStr">
        <is>
          <t>Windows</t>
        </is>
      </c>
      <c r="F105" s="25" t="n"/>
      <c r="G105" s="25" t="n"/>
      <c r="H105" s="25" t="n"/>
      <c r="I105" s="25" t="n"/>
      <c r="J105" s="26" t="inlineStr"/>
    </row>
    <row r="106">
      <c r="A106" s="23" t="inlineStr">
        <is>
          <t>T1055.004</t>
        </is>
      </c>
      <c r="B106" s="24" t="inlineStr">
        <is>
          <t>Yes</t>
        </is>
      </c>
      <c r="C106" s="24" t="inlineStr">
        <is>
          <t>Asynchronous Procedure Call</t>
        </is>
      </c>
      <c r="D106" s="24" t="inlineStr">
        <is>
          <t>Stealth; Privilege Escalation</t>
        </is>
      </c>
      <c r="E106" s="24" t="inlineStr">
        <is>
          <t>Windows</t>
        </is>
      </c>
      <c r="F106" s="25" t="n"/>
      <c r="G106" s="25" t="n"/>
      <c r="H106" s="25" t="n"/>
      <c r="I106" s="25" t="n"/>
      <c r="J106" s="26" t="inlineStr"/>
    </row>
    <row r="107">
      <c r="A107" s="23" t="inlineStr">
        <is>
          <t>T1055.005</t>
        </is>
      </c>
      <c r="B107" s="24" t="inlineStr">
        <is>
          <t>Yes</t>
        </is>
      </c>
      <c r="C107" s="24" t="inlineStr">
        <is>
          <t>Thread Local Storage</t>
        </is>
      </c>
      <c r="D107" s="24" t="inlineStr">
        <is>
          <t>Stealth; Privilege Escalation</t>
        </is>
      </c>
      <c r="E107" s="24" t="inlineStr">
        <is>
          <t>Windows</t>
        </is>
      </c>
      <c r="F107" s="25" t="n"/>
      <c r="G107" s="25" t="n"/>
      <c r="H107" s="25" t="n"/>
      <c r="I107" s="25" t="n"/>
      <c r="J107" s="26" t="inlineStr"/>
    </row>
    <row r="108">
      <c r="A108" s="23" t="inlineStr">
        <is>
          <t>T1055.008</t>
        </is>
      </c>
      <c r="B108" s="24" t="inlineStr">
        <is>
          <t>Yes</t>
        </is>
      </c>
      <c r="C108" s="24" t="inlineStr">
        <is>
          <t>Ptrace System Calls</t>
        </is>
      </c>
      <c r="D108" s="24" t="inlineStr">
        <is>
          <t>Stealth; Privilege Escalation</t>
        </is>
      </c>
      <c r="E108" s="24" t="inlineStr">
        <is>
          <t>Linux</t>
        </is>
      </c>
      <c r="F108" s="25" t="n"/>
      <c r="G108" s="25" t="n"/>
      <c r="H108" s="25" t="n"/>
      <c r="I108" s="25" t="n"/>
      <c r="J108" s="26" t="inlineStr"/>
    </row>
    <row r="109">
      <c r="A109" s="23" t="inlineStr">
        <is>
          <t>T1055.009</t>
        </is>
      </c>
      <c r="B109" s="24" t="inlineStr">
        <is>
          <t>Yes</t>
        </is>
      </c>
      <c r="C109" s="24" t="inlineStr">
        <is>
          <t>Proc Memory</t>
        </is>
      </c>
      <c r="D109" s="24" t="inlineStr">
        <is>
          <t>Stealth; Privilege Escalation</t>
        </is>
      </c>
      <c r="E109" s="24" t="inlineStr">
        <is>
          <t>Linux</t>
        </is>
      </c>
      <c r="F109" s="25" t="n"/>
      <c r="G109" s="25" t="n"/>
      <c r="H109" s="25" t="n"/>
      <c r="I109" s="25" t="n"/>
      <c r="J109" s="26" t="inlineStr"/>
    </row>
    <row r="110">
      <c r="A110" s="23" t="inlineStr">
        <is>
          <t>T1055.011</t>
        </is>
      </c>
      <c r="B110" s="24" t="inlineStr">
        <is>
          <t>Yes</t>
        </is>
      </c>
      <c r="C110" s="24" t="inlineStr">
        <is>
          <t>Extra Window Memory Injection</t>
        </is>
      </c>
      <c r="D110" s="24" t="inlineStr">
        <is>
          <t>Stealth; Privilege Escalation</t>
        </is>
      </c>
      <c r="E110" s="24" t="inlineStr">
        <is>
          <t>Windows</t>
        </is>
      </c>
      <c r="F110" s="25" t="n"/>
      <c r="G110" s="25" t="n"/>
      <c r="H110" s="25" t="n"/>
      <c r="I110" s="25" t="n"/>
      <c r="J110" s="26" t="inlineStr"/>
    </row>
    <row r="111">
      <c r="A111" s="23" t="inlineStr">
        <is>
          <t>T1055.012</t>
        </is>
      </c>
      <c r="B111" s="24" t="inlineStr">
        <is>
          <t>Yes</t>
        </is>
      </c>
      <c r="C111" s="24" t="inlineStr">
        <is>
          <t>Process Hollowing</t>
        </is>
      </c>
      <c r="D111" s="24" t="inlineStr">
        <is>
          <t>Stealth; Privilege Escalation</t>
        </is>
      </c>
      <c r="E111" s="24" t="inlineStr">
        <is>
          <t>Windows</t>
        </is>
      </c>
      <c r="F111" s="25" t="n"/>
      <c r="G111" s="25" t="n"/>
      <c r="H111" s="25" t="n"/>
      <c r="I111" s="25" t="n"/>
      <c r="J111" s="26" t="inlineStr"/>
    </row>
    <row r="112">
      <c r="A112" s="23" t="inlineStr">
        <is>
          <t>T1055.013</t>
        </is>
      </c>
      <c r="B112" s="24" t="inlineStr">
        <is>
          <t>Yes</t>
        </is>
      </c>
      <c r="C112" s="24" t="inlineStr">
        <is>
          <t>Process Doppelgänging</t>
        </is>
      </c>
      <c r="D112" s="24" t="inlineStr">
        <is>
          <t>Stealth; Privilege Escalation</t>
        </is>
      </c>
      <c r="E112" s="24" t="inlineStr">
        <is>
          <t>Windows</t>
        </is>
      </c>
      <c r="F112" s="25" t="n"/>
      <c r="G112" s="25" t="n"/>
      <c r="H112" s="25" t="n"/>
      <c r="I112" s="25" t="n"/>
      <c r="J112" s="26" t="inlineStr"/>
    </row>
    <row r="113">
      <c r="A113" s="23" t="inlineStr">
        <is>
          <t>T1055.014</t>
        </is>
      </c>
      <c r="B113" s="24" t="inlineStr">
        <is>
          <t>Yes</t>
        </is>
      </c>
      <c r="C113" s="24" t="inlineStr">
        <is>
          <t>VDSO Hijacking</t>
        </is>
      </c>
      <c r="D113" s="24" t="inlineStr">
        <is>
          <t>Stealth; Privilege Escalation</t>
        </is>
      </c>
      <c r="E113" s="24" t="inlineStr">
        <is>
          <t>Linux</t>
        </is>
      </c>
      <c r="F113" s="25" t="n"/>
      <c r="G113" s="25" t="n"/>
      <c r="H113" s="25" t="n"/>
      <c r="I113" s="25" t="n"/>
      <c r="J113" s="26" t="inlineStr"/>
    </row>
    <row r="114">
      <c r="A114" s="23" t="inlineStr">
        <is>
          <t>T1055.015</t>
        </is>
      </c>
      <c r="B114" s="24" t="inlineStr">
        <is>
          <t>Yes</t>
        </is>
      </c>
      <c r="C114" s="24" t="inlineStr">
        <is>
          <t>ListPlanting</t>
        </is>
      </c>
      <c r="D114" s="24" t="inlineStr">
        <is>
          <t>Stealth; Privilege Escalation</t>
        </is>
      </c>
      <c r="E114" s="24" t="inlineStr">
        <is>
          <t>Windows</t>
        </is>
      </c>
      <c r="F114" s="25" t="n"/>
      <c r="G114" s="25" t="n"/>
      <c r="H114" s="25" t="n"/>
      <c r="I114" s="25" t="n"/>
      <c r="J114" s="26" t="inlineStr"/>
    </row>
    <row r="115">
      <c r="A115" s="23" t="inlineStr">
        <is>
          <t>T1056</t>
        </is>
      </c>
      <c r="B115" s="24" t="inlineStr">
        <is>
          <t>No</t>
        </is>
      </c>
      <c r="C115" s="24" t="inlineStr">
        <is>
          <t>Input Capture</t>
        </is>
      </c>
      <c r="D115" s="24" t="inlineStr">
        <is>
          <t>Collection; Credential Access</t>
        </is>
      </c>
      <c r="E115" s="24" t="inlineStr">
        <is>
          <t>Linux; macOS; Network Devices; Windows</t>
        </is>
      </c>
      <c r="F115" s="25" t="n"/>
      <c r="G115" s="25" t="n"/>
      <c r="H115" s="25" t="n"/>
      <c r="I115" s="25" t="n"/>
      <c r="J115" s="26" t="inlineStr"/>
    </row>
    <row r="116">
      <c r="A116" s="23" t="inlineStr">
        <is>
          <t>T1056.001</t>
        </is>
      </c>
      <c r="B116" s="24" t="inlineStr">
        <is>
          <t>Yes</t>
        </is>
      </c>
      <c r="C116" s="24" t="inlineStr">
        <is>
          <t>Keylogging</t>
        </is>
      </c>
      <c r="D116" s="24" t="inlineStr">
        <is>
          <t>Collection; Credential Access</t>
        </is>
      </c>
      <c r="E116" s="24" t="inlineStr">
        <is>
          <t>Linux; macOS; Network Devices; Windows</t>
        </is>
      </c>
      <c r="F116" s="25" t="n"/>
      <c r="G116" s="25" t="n"/>
      <c r="H116" s="25" t="n"/>
      <c r="I116" s="25" t="n"/>
      <c r="J116" s="26" t="inlineStr"/>
    </row>
    <row r="117">
      <c r="A117" s="23" t="inlineStr">
        <is>
          <t>T1056.002</t>
        </is>
      </c>
      <c r="B117" s="24" t="inlineStr">
        <is>
          <t>Yes</t>
        </is>
      </c>
      <c r="C117" s="24" t="inlineStr">
        <is>
          <t>GUI Input Capture</t>
        </is>
      </c>
      <c r="D117" s="24" t="inlineStr">
        <is>
          <t>Collection; Credential Access</t>
        </is>
      </c>
      <c r="E117" s="24" t="inlineStr">
        <is>
          <t>Linux; macOS; Windows</t>
        </is>
      </c>
      <c r="F117" s="25" t="n"/>
      <c r="G117" s="25" t="n"/>
      <c r="H117" s="25" t="n"/>
      <c r="I117" s="25" t="n"/>
      <c r="J117" s="26" t="inlineStr"/>
    </row>
    <row r="118">
      <c r="A118" s="23" t="inlineStr">
        <is>
          <t>T1056.003</t>
        </is>
      </c>
      <c r="B118" s="24" t="inlineStr">
        <is>
          <t>Yes</t>
        </is>
      </c>
      <c r="C118" s="24" t="inlineStr">
        <is>
          <t>Web Portal Capture</t>
        </is>
      </c>
      <c r="D118" s="24" t="inlineStr">
        <is>
          <t>Collection; Credential Access</t>
        </is>
      </c>
      <c r="E118" s="24" t="inlineStr">
        <is>
          <t>Linux; macOS; Windows</t>
        </is>
      </c>
      <c r="F118" s="25" t="n"/>
      <c r="G118" s="25" t="n"/>
      <c r="H118" s="25" t="n"/>
      <c r="I118" s="25" t="n"/>
      <c r="J118" s="26" t="inlineStr"/>
    </row>
    <row r="119">
      <c r="A119" s="23" t="inlineStr">
        <is>
          <t>T1056.004</t>
        </is>
      </c>
      <c r="B119" s="24" t="inlineStr">
        <is>
          <t>Yes</t>
        </is>
      </c>
      <c r="C119" s="24" t="inlineStr">
        <is>
          <t>Credential API Hooking</t>
        </is>
      </c>
      <c r="D119" s="24" t="inlineStr">
        <is>
          <t>Collection; Credential Access</t>
        </is>
      </c>
      <c r="E119" s="24" t="inlineStr">
        <is>
          <t>Windows; Linux; macOS</t>
        </is>
      </c>
      <c r="F119" s="25" t="n"/>
      <c r="G119" s="25" t="n"/>
      <c r="H119" s="25" t="n"/>
      <c r="I119" s="25" t="n"/>
      <c r="J119" s="26" t="inlineStr"/>
    </row>
    <row r="120">
      <c r="A120" s="23" t="inlineStr">
        <is>
          <t>T1057</t>
        </is>
      </c>
      <c r="B120" s="24" t="inlineStr">
        <is>
          <t>No</t>
        </is>
      </c>
      <c r="C120" s="24" t="inlineStr">
        <is>
          <t>Process Discovery</t>
        </is>
      </c>
      <c r="D120" s="24" t="inlineStr">
        <is>
          <t>Discovery</t>
        </is>
      </c>
      <c r="E120" s="24" t="inlineStr">
        <is>
          <t>ESXi; Linux; macOS; Network Devices; Windows</t>
        </is>
      </c>
      <c r="F120" s="25" t="n"/>
      <c r="G120" s="25" t="n"/>
      <c r="H120" s="25" t="n"/>
      <c r="I120" s="25" t="n"/>
      <c r="J120" s="26" t="inlineStr"/>
    </row>
    <row r="121">
      <c r="A121" s="23" t="inlineStr">
        <is>
          <t>T1059</t>
        </is>
      </c>
      <c r="B121" s="24" t="inlineStr">
        <is>
          <t>No</t>
        </is>
      </c>
      <c r="C121" s="24" t="inlineStr">
        <is>
          <t>Command and Scripting Interpreter</t>
        </is>
      </c>
      <c r="D121" s="24" t="inlineStr">
        <is>
          <t>Execution</t>
        </is>
      </c>
      <c r="E121" s="24" t="inlineStr">
        <is>
          <t>Containers; ESXi; IaaS; Identity Provider; Linux; macOS; Network Devices; Office Suite; SaaS; Windows</t>
        </is>
      </c>
      <c r="F121" s="25" t="n"/>
      <c r="G121" s="25" t="n"/>
      <c r="H121" s="25" t="n"/>
      <c r="I121" s="25" t="n"/>
      <c r="J121" s="26" t="inlineStr"/>
    </row>
    <row r="122">
      <c r="A122" s="23" t="inlineStr">
        <is>
          <t>T1059.001</t>
        </is>
      </c>
      <c r="B122" s="24" t="inlineStr">
        <is>
          <t>Yes</t>
        </is>
      </c>
      <c r="C122" s="24" t="inlineStr">
        <is>
          <t>PowerShell</t>
        </is>
      </c>
      <c r="D122" s="24" t="inlineStr">
        <is>
          <t>Execution</t>
        </is>
      </c>
      <c r="E122" s="24" t="inlineStr">
        <is>
          <t>Windows</t>
        </is>
      </c>
      <c r="F122" s="25" t="n"/>
      <c r="G122" s="25" t="n"/>
      <c r="H122" s="25" t="n"/>
      <c r="I122" s="25" t="n"/>
      <c r="J122" s="26" t="inlineStr"/>
    </row>
    <row r="123">
      <c r="A123" s="23" t="inlineStr">
        <is>
          <t>T1059.002</t>
        </is>
      </c>
      <c r="B123" s="24" t="inlineStr">
        <is>
          <t>Yes</t>
        </is>
      </c>
      <c r="C123" s="24" t="inlineStr">
        <is>
          <t>AppleScript</t>
        </is>
      </c>
      <c r="D123" s="24" t="inlineStr">
        <is>
          <t>Execution</t>
        </is>
      </c>
      <c r="E123" s="24" t="inlineStr">
        <is>
          <t>macOS</t>
        </is>
      </c>
      <c r="F123" s="25" t="n"/>
      <c r="G123" s="25" t="n"/>
      <c r="H123" s="25" t="n"/>
      <c r="I123" s="25" t="n"/>
      <c r="J123" s="26" t="inlineStr"/>
    </row>
    <row r="124">
      <c r="A124" s="23" t="inlineStr">
        <is>
          <t>T1059.003</t>
        </is>
      </c>
      <c r="B124" s="24" t="inlineStr">
        <is>
          <t>Yes</t>
        </is>
      </c>
      <c r="C124" s="24" t="inlineStr">
        <is>
          <t>Windows Command Shell</t>
        </is>
      </c>
      <c r="D124" s="24" t="inlineStr">
        <is>
          <t>Execution</t>
        </is>
      </c>
      <c r="E124" s="24" t="inlineStr">
        <is>
          <t>Windows</t>
        </is>
      </c>
      <c r="F124" s="25" t="n"/>
      <c r="G124" s="25" t="n"/>
      <c r="H124" s="25" t="n"/>
      <c r="I124" s="25" t="n"/>
      <c r="J124" s="26" t="inlineStr"/>
    </row>
    <row r="125">
      <c r="A125" s="23" t="inlineStr">
        <is>
          <t>T1059.004</t>
        </is>
      </c>
      <c r="B125" s="24" t="inlineStr">
        <is>
          <t>Yes</t>
        </is>
      </c>
      <c r="C125" s="24" t="inlineStr">
        <is>
          <t>Unix Shell</t>
        </is>
      </c>
      <c r="D125" s="24" t="inlineStr">
        <is>
          <t>Execution</t>
        </is>
      </c>
      <c r="E125" s="24" t="inlineStr">
        <is>
          <t>ESXi; Linux; macOS; Network Devices</t>
        </is>
      </c>
      <c r="F125" s="25" t="n"/>
      <c r="G125" s="25" t="n"/>
      <c r="H125" s="25" t="n"/>
      <c r="I125" s="25" t="n"/>
      <c r="J125" s="26" t="inlineStr"/>
    </row>
    <row r="126">
      <c r="A126" s="23" t="inlineStr">
        <is>
          <t>T1059.005</t>
        </is>
      </c>
      <c r="B126" s="24" t="inlineStr">
        <is>
          <t>Yes</t>
        </is>
      </c>
      <c r="C126" s="24" t="inlineStr">
        <is>
          <t>Visual Basic</t>
        </is>
      </c>
      <c r="D126" s="24" t="inlineStr">
        <is>
          <t>Execution</t>
        </is>
      </c>
      <c r="E126" s="24" t="inlineStr">
        <is>
          <t>Linux; macOS; Windows</t>
        </is>
      </c>
      <c r="F126" s="25" t="n"/>
      <c r="G126" s="25" t="n"/>
      <c r="H126" s="25" t="n"/>
      <c r="I126" s="25" t="n"/>
      <c r="J126" s="26" t="inlineStr"/>
    </row>
    <row r="127">
      <c r="A127" s="23" t="inlineStr">
        <is>
          <t>T1059.006</t>
        </is>
      </c>
      <c r="B127" s="24" t="inlineStr">
        <is>
          <t>Yes</t>
        </is>
      </c>
      <c r="C127" s="24" t="inlineStr">
        <is>
          <t>Python</t>
        </is>
      </c>
      <c r="D127" s="24" t="inlineStr">
        <is>
          <t>Execution</t>
        </is>
      </c>
      <c r="E127" s="24" t="inlineStr">
        <is>
          <t>ESXi; Linux; macOS; Windows</t>
        </is>
      </c>
      <c r="F127" s="25" t="n"/>
      <c r="G127" s="25" t="n"/>
      <c r="H127" s="25" t="n"/>
      <c r="I127" s="25" t="n"/>
      <c r="J127" s="26" t="inlineStr"/>
    </row>
    <row r="128">
      <c r="A128" s="23" t="inlineStr">
        <is>
          <t>T1059.007</t>
        </is>
      </c>
      <c r="B128" s="24" t="inlineStr">
        <is>
          <t>Yes</t>
        </is>
      </c>
      <c r="C128" s="24" t="inlineStr">
        <is>
          <t>JavaScript</t>
        </is>
      </c>
      <c r="D128" s="24" t="inlineStr">
        <is>
          <t>Execution</t>
        </is>
      </c>
      <c r="E128" s="24" t="inlineStr">
        <is>
          <t>Linux; macOS; Windows</t>
        </is>
      </c>
      <c r="F128" s="25" t="n"/>
      <c r="G128" s="25" t="n"/>
      <c r="H128" s="25" t="n"/>
      <c r="I128" s="25" t="n"/>
      <c r="J128" s="26" t="inlineStr"/>
    </row>
    <row r="129">
      <c r="A129" s="23" t="inlineStr">
        <is>
          <t>T1059.008</t>
        </is>
      </c>
      <c r="B129" s="24" t="inlineStr">
        <is>
          <t>Yes</t>
        </is>
      </c>
      <c r="C129" s="24" t="inlineStr">
        <is>
          <t>Network Device CLI</t>
        </is>
      </c>
      <c r="D129" s="24" t="inlineStr">
        <is>
          <t>Execution</t>
        </is>
      </c>
      <c r="E129" s="24" t="inlineStr">
        <is>
          <t>Network Devices</t>
        </is>
      </c>
      <c r="F129" s="25" t="n"/>
      <c r="G129" s="25" t="n"/>
      <c r="H129" s="25" t="n"/>
      <c r="I129" s="25" t="n"/>
      <c r="J129" s="26" t="inlineStr"/>
    </row>
    <row r="130">
      <c r="A130" s="23" t="inlineStr">
        <is>
          <t>T1059.009</t>
        </is>
      </c>
      <c r="B130" s="24" t="inlineStr">
        <is>
          <t>Yes</t>
        </is>
      </c>
      <c r="C130" s="24" t="inlineStr">
        <is>
          <t>Cloud API</t>
        </is>
      </c>
      <c r="D130" s="24" t="inlineStr">
        <is>
          <t>Execution</t>
        </is>
      </c>
      <c r="E130" s="24" t="inlineStr">
        <is>
          <t>IaaS; Identity Provider; Office Suite; SaaS</t>
        </is>
      </c>
      <c r="F130" s="25" t="n"/>
      <c r="G130" s="25" t="n"/>
      <c r="H130" s="25" t="n"/>
      <c r="I130" s="25" t="n"/>
      <c r="J130" s="26" t="inlineStr"/>
    </row>
    <row r="131">
      <c r="A131" s="23" t="inlineStr">
        <is>
          <t>T1059.010</t>
        </is>
      </c>
      <c r="B131" s="24" t="inlineStr">
        <is>
          <t>Yes</t>
        </is>
      </c>
      <c r="C131" s="24" t="inlineStr">
        <is>
          <t>AutoHotKey &amp; AutoIT</t>
        </is>
      </c>
      <c r="D131" s="24" t="inlineStr">
        <is>
          <t>Execution</t>
        </is>
      </c>
      <c r="E131" s="24" t="inlineStr">
        <is>
          <t>Windows</t>
        </is>
      </c>
      <c r="F131" s="25" t="n"/>
      <c r="G131" s="25" t="n"/>
      <c r="H131" s="25" t="n"/>
      <c r="I131" s="25" t="n"/>
      <c r="J131" s="26" t="inlineStr"/>
    </row>
    <row r="132">
      <c r="A132" s="23" t="inlineStr">
        <is>
          <t>T1059.011</t>
        </is>
      </c>
      <c r="B132" s="24" t="inlineStr">
        <is>
          <t>Yes</t>
        </is>
      </c>
      <c r="C132" s="24" t="inlineStr">
        <is>
          <t>Lua</t>
        </is>
      </c>
      <c r="D132" s="24" t="inlineStr">
        <is>
          <t>Execution</t>
        </is>
      </c>
      <c r="E132" s="24" t="inlineStr">
        <is>
          <t>Linux; Network Devices; Windows; macOS</t>
        </is>
      </c>
      <c r="F132" s="25" t="n"/>
      <c r="G132" s="25" t="n"/>
      <c r="H132" s="25" t="n"/>
      <c r="I132" s="25" t="n"/>
      <c r="J132" s="26" t="inlineStr"/>
    </row>
    <row r="133">
      <c r="A133" s="23" t="inlineStr">
        <is>
          <t>T1059.012</t>
        </is>
      </c>
      <c r="B133" s="24" t="inlineStr">
        <is>
          <t>Yes</t>
        </is>
      </c>
      <c r="C133" s="24" t="inlineStr">
        <is>
          <t>Hypervisor CLI</t>
        </is>
      </c>
      <c r="D133" s="24" t="inlineStr">
        <is>
          <t>Execution</t>
        </is>
      </c>
      <c r="E133" s="24" t="inlineStr">
        <is>
          <t>ESXi</t>
        </is>
      </c>
      <c r="F133" s="25" t="n"/>
      <c r="G133" s="25" t="n"/>
      <c r="H133" s="25" t="n"/>
      <c r="I133" s="25" t="n"/>
      <c r="J133" s="26" t="inlineStr"/>
    </row>
    <row r="134">
      <c r="A134" s="23" t="inlineStr">
        <is>
          <t>T1059.013</t>
        </is>
      </c>
      <c r="B134" s="24" t="inlineStr">
        <is>
          <t>Yes</t>
        </is>
      </c>
      <c r="C134" s="24" t="inlineStr">
        <is>
          <t>Container CLI/API</t>
        </is>
      </c>
      <c r="D134" s="24" t="inlineStr">
        <is>
          <t>Execution</t>
        </is>
      </c>
      <c r="E134" s="24" t="inlineStr">
        <is>
          <t>Containers</t>
        </is>
      </c>
      <c r="F134" s="25" t="n"/>
      <c r="G134" s="25" t="n"/>
      <c r="H134" s="25" t="n"/>
      <c r="I134" s="25" t="n"/>
      <c r="J134" s="26" t="inlineStr"/>
    </row>
    <row r="135">
      <c r="A135" s="23" t="inlineStr">
        <is>
          <t>T1068</t>
        </is>
      </c>
      <c r="B135" s="24" t="inlineStr">
        <is>
          <t>No</t>
        </is>
      </c>
      <c r="C135" s="24" t="inlineStr">
        <is>
          <t>Exploitation for Privilege Escalation</t>
        </is>
      </c>
      <c r="D135" s="24" t="inlineStr">
        <is>
          <t>Privilege Escalation</t>
        </is>
      </c>
      <c r="E135" s="24" t="inlineStr">
        <is>
          <t>Containers; Linux; macOS; Windows</t>
        </is>
      </c>
      <c r="F135" s="25" t="n"/>
      <c r="G135" s="25" t="n"/>
      <c r="H135" s="25" t="n"/>
      <c r="I135" s="25" t="n"/>
      <c r="J135" s="26" t="inlineStr"/>
    </row>
    <row r="136">
      <c r="A136" s="23" t="inlineStr">
        <is>
          <t>T1069</t>
        </is>
      </c>
      <c r="B136" s="24" t="inlineStr">
        <is>
          <t>No</t>
        </is>
      </c>
      <c r="C136" s="24" t="inlineStr">
        <is>
          <t>Permission Groups Discovery</t>
        </is>
      </c>
      <c r="D136" s="24" t="inlineStr">
        <is>
          <t>Discovery</t>
        </is>
      </c>
      <c r="E136" s="24" t="inlineStr">
        <is>
          <t>Containers; IaaS; Identity Provider; Linux; macOS; Office Suite; SaaS; Windows</t>
        </is>
      </c>
      <c r="F136" s="25" t="n"/>
      <c r="G136" s="25" t="n"/>
      <c r="H136" s="25" t="n"/>
      <c r="I136" s="25" t="n"/>
      <c r="J136" s="26" t="inlineStr"/>
    </row>
    <row r="137">
      <c r="A137" s="23" t="inlineStr">
        <is>
          <t>T1069.001</t>
        </is>
      </c>
      <c r="B137" s="24" t="inlineStr">
        <is>
          <t>Yes</t>
        </is>
      </c>
      <c r="C137" s="24" t="inlineStr">
        <is>
          <t>Local Groups</t>
        </is>
      </c>
      <c r="D137" s="24" t="inlineStr">
        <is>
          <t>Discovery</t>
        </is>
      </c>
      <c r="E137" s="24" t="inlineStr">
        <is>
          <t>Linux; macOS; Windows</t>
        </is>
      </c>
      <c r="F137" s="25" t="n"/>
      <c r="G137" s="25" t="n"/>
      <c r="H137" s="25" t="n"/>
      <c r="I137" s="25" t="n"/>
      <c r="J137" s="26" t="inlineStr"/>
    </row>
    <row r="138">
      <c r="A138" s="23" t="inlineStr">
        <is>
          <t>T1069.002</t>
        </is>
      </c>
      <c r="B138" s="24" t="inlineStr">
        <is>
          <t>Yes</t>
        </is>
      </c>
      <c r="C138" s="24" t="inlineStr">
        <is>
          <t>Domain Groups</t>
        </is>
      </c>
      <c r="D138" s="24" t="inlineStr">
        <is>
          <t>Discovery</t>
        </is>
      </c>
      <c r="E138" s="24" t="inlineStr">
        <is>
          <t>Linux; macOS; Windows</t>
        </is>
      </c>
      <c r="F138" s="25" t="n"/>
      <c r="G138" s="25" t="n"/>
      <c r="H138" s="25" t="n"/>
      <c r="I138" s="25" t="n"/>
      <c r="J138" s="26" t="inlineStr"/>
    </row>
    <row r="139">
      <c r="A139" s="23" t="inlineStr">
        <is>
          <t>T1069.003</t>
        </is>
      </c>
      <c r="B139" s="24" t="inlineStr">
        <is>
          <t>Yes</t>
        </is>
      </c>
      <c r="C139" s="24" t="inlineStr">
        <is>
          <t>Cloud Groups</t>
        </is>
      </c>
      <c r="D139" s="24" t="inlineStr">
        <is>
          <t>Discovery</t>
        </is>
      </c>
      <c r="E139" s="24" t="inlineStr">
        <is>
          <t>SaaS; IaaS; Office Suite; Identity Provider</t>
        </is>
      </c>
      <c r="F139" s="25" t="n"/>
      <c r="G139" s="25" t="n"/>
      <c r="H139" s="25" t="n"/>
      <c r="I139" s="25" t="n"/>
      <c r="J139" s="26" t="inlineStr"/>
    </row>
    <row r="140">
      <c r="A140" s="23" t="inlineStr">
        <is>
          <t>T1070</t>
        </is>
      </c>
      <c r="B140" s="24" t="inlineStr">
        <is>
          <t>No</t>
        </is>
      </c>
      <c r="C140" s="24" t="inlineStr">
        <is>
          <t>Indicator Removal</t>
        </is>
      </c>
      <c r="D140" s="24" t="inlineStr">
        <is>
          <t>Stealth</t>
        </is>
      </c>
      <c r="E140" s="24" t="inlineStr">
        <is>
          <t>Containers; ESXi; Linux; macOS; Network Devices; Office Suite; Windows</t>
        </is>
      </c>
      <c r="F140" s="25" t="n"/>
      <c r="G140" s="25" t="n"/>
      <c r="H140" s="25" t="n"/>
      <c r="I140" s="25" t="n"/>
      <c r="J140" s="26" t="inlineStr"/>
    </row>
    <row r="141">
      <c r="A141" s="23" t="inlineStr">
        <is>
          <t>T1070.003</t>
        </is>
      </c>
      <c r="B141" s="24" t="inlineStr">
        <is>
          <t>Yes</t>
        </is>
      </c>
      <c r="C141" s="24" t="inlineStr">
        <is>
          <t>Clear Command History</t>
        </is>
      </c>
      <c r="D141" s="24" t="inlineStr">
        <is>
          <t>Stealth</t>
        </is>
      </c>
      <c r="E141" s="24" t="inlineStr">
        <is>
          <t>ESXi; Linux; macOS; Network Devices; Windows</t>
        </is>
      </c>
      <c r="F141" s="25" t="n"/>
      <c r="G141" s="25" t="n"/>
      <c r="H141" s="25" t="n"/>
      <c r="I141" s="25" t="n"/>
      <c r="J141" s="26" t="inlineStr"/>
    </row>
    <row r="142">
      <c r="A142" s="23" t="inlineStr">
        <is>
          <t>T1070.004</t>
        </is>
      </c>
      <c r="B142" s="24" t="inlineStr">
        <is>
          <t>Yes</t>
        </is>
      </c>
      <c r="C142" s="24" t="inlineStr">
        <is>
          <t>File Deletion</t>
        </is>
      </c>
      <c r="D142" s="24" t="inlineStr">
        <is>
          <t>Stealth</t>
        </is>
      </c>
      <c r="E142" s="24" t="inlineStr">
        <is>
          <t>ESXi; Linux; macOS; Windows</t>
        </is>
      </c>
      <c r="F142" s="25" t="n"/>
      <c r="G142" s="25" t="n"/>
      <c r="H142" s="25" t="n"/>
      <c r="I142" s="25" t="n"/>
      <c r="J142" s="26" t="inlineStr"/>
    </row>
    <row r="143">
      <c r="A143" s="23" t="inlineStr">
        <is>
          <t>T1070.005</t>
        </is>
      </c>
      <c r="B143" s="24" t="inlineStr">
        <is>
          <t>Yes</t>
        </is>
      </c>
      <c r="C143" s="24" t="inlineStr">
        <is>
          <t>Network Share Connection Removal</t>
        </is>
      </c>
      <c r="D143" s="24" t="inlineStr">
        <is>
          <t>Stealth</t>
        </is>
      </c>
      <c r="E143" s="24" t="inlineStr">
        <is>
          <t>Windows</t>
        </is>
      </c>
      <c r="F143" s="25" t="n"/>
      <c r="G143" s="25" t="n"/>
      <c r="H143" s="25" t="n"/>
      <c r="I143" s="25" t="n"/>
      <c r="J143" s="26" t="inlineStr"/>
    </row>
    <row r="144">
      <c r="A144" s="23" t="inlineStr">
        <is>
          <t>T1070.006</t>
        </is>
      </c>
      <c r="B144" s="24" t="inlineStr">
        <is>
          <t>Yes</t>
        </is>
      </c>
      <c r="C144" s="24" t="inlineStr">
        <is>
          <t>Timestomp</t>
        </is>
      </c>
      <c r="D144" s="24" t="inlineStr">
        <is>
          <t>Stealth</t>
        </is>
      </c>
      <c r="E144" s="24" t="inlineStr">
        <is>
          <t>ESXi; Linux; macOS; Windows</t>
        </is>
      </c>
      <c r="F144" s="25" t="n"/>
      <c r="G144" s="25" t="n"/>
      <c r="H144" s="25" t="n"/>
      <c r="I144" s="25" t="n"/>
      <c r="J144" s="26" t="inlineStr"/>
    </row>
    <row r="145">
      <c r="A145" s="23" t="inlineStr">
        <is>
          <t>T1070.007</t>
        </is>
      </c>
      <c r="B145" s="24" t="inlineStr">
        <is>
          <t>Yes</t>
        </is>
      </c>
      <c r="C145" s="24" t="inlineStr">
        <is>
          <t>Clear Network Connection History and Configurations</t>
        </is>
      </c>
      <c r="D145" s="24" t="inlineStr">
        <is>
          <t>Stealth</t>
        </is>
      </c>
      <c r="E145" s="24" t="inlineStr">
        <is>
          <t>Linux; macOS; Windows; Network Devices</t>
        </is>
      </c>
      <c r="F145" s="25" t="n"/>
      <c r="G145" s="25" t="n"/>
      <c r="H145" s="25" t="n"/>
      <c r="I145" s="25" t="n"/>
      <c r="J145" s="26" t="inlineStr"/>
    </row>
    <row r="146">
      <c r="A146" s="23" t="inlineStr">
        <is>
          <t>T1070.008</t>
        </is>
      </c>
      <c r="B146" s="24" t="inlineStr">
        <is>
          <t>Yes</t>
        </is>
      </c>
      <c r="C146" s="24" t="inlineStr">
        <is>
          <t>Clear Mailbox Data</t>
        </is>
      </c>
      <c r="D146" s="24" t="inlineStr">
        <is>
          <t>Stealth</t>
        </is>
      </c>
      <c r="E146" s="24" t="inlineStr">
        <is>
          <t>Linux; macOS; Office Suite; Windows</t>
        </is>
      </c>
      <c r="F146" s="25" t="n"/>
      <c r="G146" s="25" t="n"/>
      <c r="H146" s="25" t="n"/>
      <c r="I146" s="25" t="n"/>
      <c r="J146" s="26" t="inlineStr"/>
    </row>
    <row r="147">
      <c r="A147" s="23" t="inlineStr">
        <is>
          <t>T1070.009</t>
        </is>
      </c>
      <c r="B147" s="24" t="inlineStr">
        <is>
          <t>Yes</t>
        </is>
      </c>
      <c r="C147" s="24" t="inlineStr">
        <is>
          <t>Clear Persistence</t>
        </is>
      </c>
      <c r="D147" s="24" t="inlineStr">
        <is>
          <t>Stealth</t>
        </is>
      </c>
      <c r="E147" s="24" t="inlineStr">
        <is>
          <t>ESXi; Linux; macOS; Windows</t>
        </is>
      </c>
      <c r="F147" s="25" t="n"/>
      <c r="G147" s="25" t="n"/>
      <c r="H147" s="25" t="n"/>
      <c r="I147" s="25" t="n"/>
      <c r="J147" s="26" t="inlineStr"/>
    </row>
    <row r="148">
      <c r="A148" s="23" t="inlineStr">
        <is>
          <t>T1070.010</t>
        </is>
      </c>
      <c r="B148" s="24" t="inlineStr">
        <is>
          <t>Yes</t>
        </is>
      </c>
      <c r="C148" s="24" t="inlineStr">
        <is>
          <t>Relocate Malware</t>
        </is>
      </c>
      <c r="D148" s="24" t="inlineStr">
        <is>
          <t>Stealth</t>
        </is>
      </c>
      <c r="E148" s="24" t="inlineStr">
        <is>
          <t>Linux; macOS; Network Devices; Windows</t>
        </is>
      </c>
      <c r="F148" s="25" t="n"/>
      <c r="G148" s="25" t="n"/>
      <c r="H148" s="25" t="n"/>
      <c r="I148" s="25" t="n"/>
      <c r="J148" s="26" t="inlineStr"/>
    </row>
    <row r="149">
      <c r="A149" s="23" t="inlineStr">
        <is>
          <t>T1071</t>
        </is>
      </c>
      <c r="B149" s="24" t="inlineStr">
        <is>
          <t>No</t>
        </is>
      </c>
      <c r="C149" s="24" t="inlineStr">
        <is>
          <t>Application Layer Protocol</t>
        </is>
      </c>
      <c r="D149" s="24" t="inlineStr">
        <is>
          <t>Command and Control</t>
        </is>
      </c>
      <c r="E149" s="24" t="inlineStr">
        <is>
          <t>Linux; macOS; Windows; Network Devices; ESXi</t>
        </is>
      </c>
      <c r="F149" s="25" t="n"/>
      <c r="G149" s="25" t="n"/>
      <c r="H149" s="25" t="n"/>
      <c r="I149" s="25" t="n"/>
      <c r="J149" s="26" t="inlineStr"/>
    </row>
    <row r="150">
      <c r="A150" s="23" t="inlineStr">
        <is>
          <t>T1071.001</t>
        </is>
      </c>
      <c r="B150" s="24" t="inlineStr">
        <is>
          <t>Yes</t>
        </is>
      </c>
      <c r="C150" s="24" t="inlineStr">
        <is>
          <t>Web Protocols</t>
        </is>
      </c>
      <c r="D150" s="24" t="inlineStr">
        <is>
          <t>Command and Control</t>
        </is>
      </c>
      <c r="E150" s="24" t="inlineStr">
        <is>
          <t>ESXi; Linux; macOS; Network Devices; Windows</t>
        </is>
      </c>
      <c r="F150" s="25" t="n"/>
      <c r="G150" s="25" t="n"/>
      <c r="H150" s="25" t="n"/>
      <c r="I150" s="25" t="n"/>
      <c r="J150" s="26" t="inlineStr"/>
    </row>
    <row r="151">
      <c r="A151" s="23" t="inlineStr">
        <is>
          <t>T1071.002</t>
        </is>
      </c>
      <c r="B151" s="24" t="inlineStr">
        <is>
          <t>Yes</t>
        </is>
      </c>
      <c r="C151" s="24" t="inlineStr">
        <is>
          <t>File Transfer Protocols</t>
        </is>
      </c>
      <c r="D151" s="24" t="inlineStr">
        <is>
          <t>Command and Control</t>
        </is>
      </c>
      <c r="E151" s="24" t="inlineStr">
        <is>
          <t>ESXi; Linux; macOS; Network Devices; Windows</t>
        </is>
      </c>
      <c r="F151" s="25" t="n"/>
      <c r="G151" s="25" t="n"/>
      <c r="H151" s="25" t="n"/>
      <c r="I151" s="25" t="n"/>
      <c r="J151" s="26" t="inlineStr"/>
    </row>
    <row r="152">
      <c r="A152" s="23" t="inlineStr">
        <is>
          <t>T1071.003</t>
        </is>
      </c>
      <c r="B152" s="24" t="inlineStr">
        <is>
          <t>Yes</t>
        </is>
      </c>
      <c r="C152" s="24" t="inlineStr">
        <is>
          <t>Mail Protocols</t>
        </is>
      </c>
      <c r="D152" s="24" t="inlineStr">
        <is>
          <t>Command and Control</t>
        </is>
      </c>
      <c r="E152" s="24" t="inlineStr">
        <is>
          <t>Linux; macOS; Network Devices; Windows</t>
        </is>
      </c>
      <c r="F152" s="25" t="n"/>
      <c r="G152" s="25" t="n"/>
      <c r="H152" s="25" t="n"/>
      <c r="I152" s="25" t="n"/>
      <c r="J152" s="26" t="inlineStr"/>
    </row>
    <row r="153">
      <c r="A153" s="23" t="inlineStr">
        <is>
          <t>T1071.004</t>
        </is>
      </c>
      <c r="B153" s="24" t="inlineStr">
        <is>
          <t>Yes</t>
        </is>
      </c>
      <c r="C153" s="24" t="inlineStr">
        <is>
          <t>DNS</t>
        </is>
      </c>
      <c r="D153" s="24" t="inlineStr">
        <is>
          <t>Command and Control</t>
        </is>
      </c>
      <c r="E153" s="24" t="inlineStr">
        <is>
          <t>ESXi; Linux; macOS; Network Devices; Windows</t>
        </is>
      </c>
      <c r="F153" s="25" t="n"/>
      <c r="G153" s="25" t="n"/>
      <c r="H153" s="25" t="n"/>
      <c r="I153" s="25" t="n"/>
      <c r="J153" s="26" t="inlineStr"/>
    </row>
    <row r="154">
      <c r="A154" s="23" t="inlineStr">
        <is>
          <t>T1071.005</t>
        </is>
      </c>
      <c r="B154" s="24" t="inlineStr">
        <is>
          <t>Yes</t>
        </is>
      </c>
      <c r="C154" s="24" t="inlineStr">
        <is>
          <t>Publish/Subscribe Protocols</t>
        </is>
      </c>
      <c r="D154" s="24" t="inlineStr">
        <is>
          <t>Command and Control</t>
        </is>
      </c>
      <c r="E154" s="24" t="inlineStr">
        <is>
          <t>macOS; Linux; Windows; Network Devices</t>
        </is>
      </c>
      <c r="F154" s="25" t="n"/>
      <c r="G154" s="25" t="n"/>
      <c r="H154" s="25" t="n"/>
      <c r="I154" s="25" t="n"/>
      <c r="J154" s="26" t="inlineStr"/>
    </row>
    <row r="155">
      <c r="A155" s="23" t="inlineStr">
        <is>
          <t>T1072</t>
        </is>
      </c>
      <c r="B155" s="24" t="inlineStr">
        <is>
          <t>No</t>
        </is>
      </c>
      <c r="C155" s="24" t="inlineStr">
        <is>
          <t>Software Deployment Tools</t>
        </is>
      </c>
      <c r="D155" s="24" t="inlineStr">
        <is>
          <t>Execution; Lateral Movement</t>
        </is>
      </c>
      <c r="E155" s="24" t="inlineStr">
        <is>
          <t>Linux; macOS; Network Devices; SaaS; Windows</t>
        </is>
      </c>
      <c r="F155" s="25" t="n"/>
      <c r="G155" s="25" t="n"/>
      <c r="H155" s="25" t="n"/>
      <c r="I155" s="25" t="n"/>
      <c r="J155" s="26" t="inlineStr"/>
    </row>
    <row r="156">
      <c r="A156" s="23" t="inlineStr">
        <is>
          <t>T1074</t>
        </is>
      </c>
      <c r="B156" s="24" t="inlineStr">
        <is>
          <t>No</t>
        </is>
      </c>
      <c r="C156" s="24" t="inlineStr">
        <is>
          <t>Data Staged</t>
        </is>
      </c>
      <c r="D156" s="24" t="inlineStr">
        <is>
          <t>Collection</t>
        </is>
      </c>
      <c r="E156" s="24" t="inlineStr">
        <is>
          <t>ESXi; IaaS; Linux; macOS; Windows</t>
        </is>
      </c>
      <c r="F156" s="25" t="n"/>
      <c r="G156" s="25" t="n"/>
      <c r="H156" s="25" t="n"/>
      <c r="I156" s="25" t="n"/>
      <c r="J156" s="26" t="inlineStr"/>
    </row>
    <row r="157">
      <c r="A157" s="23" t="inlineStr">
        <is>
          <t>T1074.001</t>
        </is>
      </c>
      <c r="B157" s="24" t="inlineStr">
        <is>
          <t>Yes</t>
        </is>
      </c>
      <c r="C157" s="24" t="inlineStr">
        <is>
          <t>Local Data Staging</t>
        </is>
      </c>
      <c r="D157" s="24" t="inlineStr">
        <is>
          <t>Collection</t>
        </is>
      </c>
      <c r="E157" s="24" t="inlineStr">
        <is>
          <t>ESXi; Linux; macOS; Windows</t>
        </is>
      </c>
      <c r="F157" s="25" t="n"/>
      <c r="G157" s="25" t="n"/>
      <c r="H157" s="25" t="n"/>
      <c r="I157" s="25" t="n"/>
      <c r="J157" s="26" t="inlineStr"/>
    </row>
    <row r="158">
      <c r="A158" s="23" t="inlineStr">
        <is>
          <t>T1074.002</t>
        </is>
      </c>
      <c r="B158" s="24" t="inlineStr">
        <is>
          <t>Yes</t>
        </is>
      </c>
      <c r="C158" s="24" t="inlineStr">
        <is>
          <t>Remote Data Staging</t>
        </is>
      </c>
      <c r="D158" s="24" t="inlineStr">
        <is>
          <t>Collection</t>
        </is>
      </c>
      <c r="E158" s="24" t="inlineStr">
        <is>
          <t>ESXi; IaaS; Linux; macOS; Windows</t>
        </is>
      </c>
      <c r="F158" s="25" t="n"/>
      <c r="G158" s="25" t="n"/>
      <c r="H158" s="25" t="n"/>
      <c r="I158" s="25" t="n"/>
      <c r="J158" s="26" t="inlineStr"/>
    </row>
    <row r="159">
      <c r="A159" s="23" t="inlineStr">
        <is>
          <t>T1078</t>
        </is>
      </c>
      <c r="B159" s="24" t="inlineStr">
        <is>
          <t>No</t>
        </is>
      </c>
      <c r="C159" s="24" t="inlineStr">
        <is>
          <t>Valid Accounts</t>
        </is>
      </c>
      <c r="D159" s="24" t="inlineStr">
        <is>
          <t>Stealth; Persistence; Privilege Escalation; Initial Access</t>
        </is>
      </c>
      <c r="E159" s="24" t="inlineStr">
        <is>
          <t>Containers; ESXi; IaaS; Identity Provider; Linux; macOS; Network Devices; Office Suite; SaaS; Windows</t>
        </is>
      </c>
      <c r="F159" s="25" t="n"/>
      <c r="G159" s="25" t="n"/>
      <c r="H159" s="25" t="n"/>
      <c r="I159" s="25" t="n"/>
      <c r="J159" s="26" t="inlineStr"/>
    </row>
    <row r="160">
      <c r="A160" s="23" t="inlineStr">
        <is>
          <t>T1078.001</t>
        </is>
      </c>
      <c r="B160" s="24" t="inlineStr">
        <is>
          <t>Yes</t>
        </is>
      </c>
      <c r="C160" s="24" t="inlineStr">
        <is>
          <t>Default Accounts</t>
        </is>
      </c>
      <c r="D160" s="24" t="inlineStr">
        <is>
          <t>Stealth; Persistence; Privilege Escalation; Initial Access</t>
        </is>
      </c>
      <c r="E160" s="24" t="inlineStr">
        <is>
          <t>Containers; ESXi; IaaS; Identity Provider; Linux; macOS; Network Devices; Office Suite; SaaS; Windows</t>
        </is>
      </c>
      <c r="F160" s="25" t="n"/>
      <c r="G160" s="25" t="n"/>
      <c r="H160" s="25" t="n"/>
      <c r="I160" s="25" t="n"/>
      <c r="J160" s="26" t="inlineStr"/>
    </row>
    <row r="161">
      <c r="A161" s="23" t="inlineStr">
        <is>
          <t>T1078.002</t>
        </is>
      </c>
      <c r="B161" s="24" t="inlineStr">
        <is>
          <t>Yes</t>
        </is>
      </c>
      <c r="C161" s="24" t="inlineStr">
        <is>
          <t>Domain Accounts</t>
        </is>
      </c>
      <c r="D161" s="24" t="inlineStr">
        <is>
          <t>Stealth; Persistence; Privilege Escalation; Initial Access</t>
        </is>
      </c>
      <c r="E161" s="24" t="inlineStr">
        <is>
          <t>ESXi; Linux; macOS; Windows</t>
        </is>
      </c>
      <c r="F161" s="25" t="n"/>
      <c r="G161" s="25" t="n"/>
      <c r="H161" s="25" t="n"/>
      <c r="I161" s="25" t="n"/>
      <c r="J161" s="26" t="inlineStr"/>
    </row>
    <row r="162">
      <c r="A162" s="23" t="inlineStr">
        <is>
          <t>T1078.003</t>
        </is>
      </c>
      <c r="B162" s="24" t="inlineStr">
        <is>
          <t>Yes</t>
        </is>
      </c>
      <c r="C162" s="24" t="inlineStr">
        <is>
          <t>Local Accounts</t>
        </is>
      </c>
      <c r="D162" s="24" t="inlineStr">
        <is>
          <t>Stealth; Persistence; Privilege Escalation; Initial Access</t>
        </is>
      </c>
      <c r="E162" s="24" t="inlineStr">
        <is>
          <t>Containers; ESXi; Linux; macOS; Network Devices; Windows</t>
        </is>
      </c>
      <c r="F162" s="25" t="n"/>
      <c r="G162" s="25" t="n"/>
      <c r="H162" s="25" t="n"/>
      <c r="I162" s="25" t="n"/>
      <c r="J162" s="26" t="inlineStr"/>
    </row>
    <row r="163">
      <c r="A163" s="23" t="inlineStr">
        <is>
          <t>T1078.004</t>
        </is>
      </c>
      <c r="B163" s="24" t="inlineStr">
        <is>
          <t>Yes</t>
        </is>
      </c>
      <c r="C163" s="24" t="inlineStr">
        <is>
          <t>Cloud Accounts</t>
        </is>
      </c>
      <c r="D163" s="24" t="inlineStr">
        <is>
          <t>Stealth; Persistence; Privilege Escalation; Initial Access</t>
        </is>
      </c>
      <c r="E163" s="24" t="inlineStr">
        <is>
          <t>IaaS; Identity Provider; Office Suite; SaaS</t>
        </is>
      </c>
      <c r="F163" s="25" t="n"/>
      <c r="G163" s="25" t="n"/>
      <c r="H163" s="25" t="n"/>
      <c r="I163" s="25" t="n"/>
      <c r="J163" s="26" t="inlineStr"/>
    </row>
    <row r="164">
      <c r="A164" s="23" t="inlineStr">
        <is>
          <t>T1080</t>
        </is>
      </c>
      <c r="B164" s="24" t="inlineStr">
        <is>
          <t>No</t>
        </is>
      </c>
      <c r="C164" s="24" t="inlineStr">
        <is>
          <t>Taint Shared Content</t>
        </is>
      </c>
      <c r="D164" s="24" t="inlineStr">
        <is>
          <t>Lateral Movement</t>
        </is>
      </c>
      <c r="E164" s="24" t="inlineStr">
        <is>
          <t>Windows; SaaS; Linux; macOS; Office Suite</t>
        </is>
      </c>
      <c r="F164" s="25" t="n"/>
      <c r="G164" s="25" t="n"/>
      <c r="H164" s="25" t="n"/>
      <c r="I164" s="25" t="n"/>
      <c r="J164" s="26" t="inlineStr"/>
    </row>
    <row r="165">
      <c r="A165" s="23" t="inlineStr">
        <is>
          <t>T1082</t>
        </is>
      </c>
      <c r="B165" s="24" t="inlineStr">
        <is>
          <t>No</t>
        </is>
      </c>
      <c r="C165" s="24" t="inlineStr">
        <is>
          <t>System Information Discovery</t>
        </is>
      </c>
      <c r="D165" s="24" t="inlineStr">
        <is>
          <t>Discovery</t>
        </is>
      </c>
      <c r="E165" s="24" t="inlineStr">
        <is>
          <t>ESXi; IaaS; Linux; macOS; Network Devices; Windows</t>
        </is>
      </c>
      <c r="F165" s="25" t="n"/>
      <c r="G165" s="25" t="n"/>
      <c r="H165" s="25" t="n"/>
      <c r="I165" s="25" t="n"/>
      <c r="J165" s="26" t="inlineStr"/>
    </row>
    <row r="166">
      <c r="A166" s="23" t="inlineStr">
        <is>
          <t>T1083</t>
        </is>
      </c>
      <c r="B166" s="24" t="inlineStr">
        <is>
          <t>No</t>
        </is>
      </c>
      <c r="C166" s="24" t="inlineStr">
        <is>
          <t>File and Directory Discovery</t>
        </is>
      </c>
      <c r="D166" s="24" t="inlineStr">
        <is>
          <t>Discovery</t>
        </is>
      </c>
      <c r="E166" s="24" t="inlineStr">
        <is>
          <t>ESXi; Linux; macOS; Network Devices; Windows</t>
        </is>
      </c>
      <c r="F166" s="25" t="n"/>
      <c r="G166" s="25" t="n"/>
      <c r="H166" s="25" t="n"/>
      <c r="I166" s="25" t="n"/>
      <c r="J166" s="26" t="inlineStr"/>
    </row>
    <row r="167">
      <c r="A167" s="23" t="inlineStr">
        <is>
          <t>T1087</t>
        </is>
      </c>
      <c r="B167" s="24" t="inlineStr">
        <is>
          <t>No</t>
        </is>
      </c>
      <c r="C167" s="24" t="inlineStr">
        <is>
          <t>Account Discovery</t>
        </is>
      </c>
      <c r="D167" s="24" t="inlineStr">
        <is>
          <t>Discovery</t>
        </is>
      </c>
      <c r="E167" s="24" t="inlineStr">
        <is>
          <t>ESXi; IaaS; Identity Provider; Linux; macOS; Office Suite; SaaS; Windows</t>
        </is>
      </c>
      <c r="F167" s="25" t="n"/>
      <c r="G167" s="25" t="n"/>
      <c r="H167" s="25" t="n"/>
      <c r="I167" s="25" t="n"/>
      <c r="J167" s="26" t="inlineStr"/>
    </row>
    <row r="168">
      <c r="A168" s="23" t="inlineStr">
        <is>
          <t>T1087.001</t>
        </is>
      </c>
      <c r="B168" s="24" t="inlineStr">
        <is>
          <t>Yes</t>
        </is>
      </c>
      <c r="C168" s="24" t="inlineStr">
        <is>
          <t>Local Account</t>
        </is>
      </c>
      <c r="D168" s="24" t="inlineStr">
        <is>
          <t>Discovery</t>
        </is>
      </c>
      <c r="E168" s="24" t="inlineStr">
        <is>
          <t>ESXi; Linux; macOS; Windows</t>
        </is>
      </c>
      <c r="F168" s="25" t="n"/>
      <c r="G168" s="25" t="n"/>
      <c r="H168" s="25" t="n"/>
      <c r="I168" s="25" t="n"/>
      <c r="J168" s="26" t="inlineStr"/>
    </row>
    <row r="169">
      <c r="A169" s="23" t="inlineStr">
        <is>
          <t>T1087.002</t>
        </is>
      </c>
      <c r="B169" s="24" t="inlineStr">
        <is>
          <t>Yes</t>
        </is>
      </c>
      <c r="C169" s="24" t="inlineStr">
        <is>
          <t>Domain Account</t>
        </is>
      </c>
      <c r="D169" s="24" t="inlineStr">
        <is>
          <t>Discovery</t>
        </is>
      </c>
      <c r="E169" s="24" t="inlineStr">
        <is>
          <t>Linux; macOS; Windows</t>
        </is>
      </c>
      <c r="F169" s="25" t="n"/>
      <c r="G169" s="25" t="n"/>
      <c r="H169" s="25" t="n"/>
      <c r="I169" s="25" t="n"/>
      <c r="J169" s="26" t="inlineStr"/>
    </row>
    <row r="170">
      <c r="A170" s="23" t="inlineStr">
        <is>
          <t>T1087.003</t>
        </is>
      </c>
      <c r="B170" s="24" t="inlineStr">
        <is>
          <t>Yes</t>
        </is>
      </c>
      <c r="C170" s="24" t="inlineStr">
        <is>
          <t>Email Account</t>
        </is>
      </c>
      <c r="D170" s="24" t="inlineStr">
        <is>
          <t>Discovery</t>
        </is>
      </c>
      <c r="E170" s="24" t="inlineStr">
        <is>
          <t>Windows; Office Suite</t>
        </is>
      </c>
      <c r="F170" s="25" t="n"/>
      <c r="G170" s="25" t="n"/>
      <c r="H170" s="25" t="n"/>
      <c r="I170" s="25" t="n"/>
      <c r="J170" s="26" t="inlineStr"/>
    </row>
    <row r="171">
      <c r="A171" s="23" t="inlineStr">
        <is>
          <t>T1087.004</t>
        </is>
      </c>
      <c r="B171" s="24" t="inlineStr">
        <is>
          <t>Yes</t>
        </is>
      </c>
      <c r="C171" s="24" t="inlineStr">
        <is>
          <t>Cloud Account</t>
        </is>
      </c>
      <c r="D171" s="24" t="inlineStr">
        <is>
          <t>Discovery</t>
        </is>
      </c>
      <c r="E171" s="24" t="inlineStr">
        <is>
          <t>IaaS; Identity Provider; Office Suite; SaaS</t>
        </is>
      </c>
      <c r="F171" s="25" t="n"/>
      <c r="G171" s="25" t="n"/>
      <c r="H171" s="25" t="n"/>
      <c r="I171" s="25" t="n"/>
      <c r="J171" s="26" t="inlineStr"/>
    </row>
    <row r="172">
      <c r="A172" s="23" t="inlineStr">
        <is>
          <t>T1090</t>
        </is>
      </c>
      <c r="B172" s="24" t="inlineStr">
        <is>
          <t>No</t>
        </is>
      </c>
      <c r="C172" s="24" t="inlineStr">
        <is>
          <t>Proxy</t>
        </is>
      </c>
      <c r="D172" s="24" t="inlineStr">
        <is>
          <t>Command and Control</t>
        </is>
      </c>
      <c r="E172" s="24" t="inlineStr">
        <is>
          <t>ESXi; Linux; macOS; Network Devices; Windows</t>
        </is>
      </c>
      <c r="F172" s="25" t="n"/>
      <c r="G172" s="25" t="n"/>
      <c r="H172" s="25" t="n"/>
      <c r="I172" s="25" t="n"/>
      <c r="J172" s="26" t="inlineStr"/>
    </row>
    <row r="173">
      <c r="A173" s="23" t="inlineStr">
        <is>
          <t>T1090.001</t>
        </is>
      </c>
      <c r="B173" s="24" t="inlineStr">
        <is>
          <t>Yes</t>
        </is>
      </c>
      <c r="C173" s="24" t="inlineStr">
        <is>
          <t>Internal Proxy</t>
        </is>
      </c>
      <c r="D173" s="24" t="inlineStr">
        <is>
          <t>Command and Control</t>
        </is>
      </c>
      <c r="E173" s="24" t="inlineStr">
        <is>
          <t>ESXi; Linux; macOS; Network Devices; Windows</t>
        </is>
      </c>
      <c r="F173" s="25" t="n"/>
      <c r="G173" s="25" t="n"/>
      <c r="H173" s="25" t="n"/>
      <c r="I173" s="25" t="n"/>
      <c r="J173" s="26" t="inlineStr"/>
    </row>
    <row r="174">
      <c r="A174" s="23" t="inlineStr">
        <is>
          <t>T1090.002</t>
        </is>
      </c>
      <c r="B174" s="24" t="inlineStr">
        <is>
          <t>Yes</t>
        </is>
      </c>
      <c r="C174" s="24" t="inlineStr">
        <is>
          <t>External Proxy</t>
        </is>
      </c>
      <c r="D174" s="24" t="inlineStr">
        <is>
          <t>Command and Control</t>
        </is>
      </c>
      <c r="E174" s="24" t="inlineStr">
        <is>
          <t>ESXi; Linux; macOS; Network Devices; Windows</t>
        </is>
      </c>
      <c r="F174" s="25" t="n"/>
      <c r="G174" s="25" t="n"/>
      <c r="H174" s="25" t="n"/>
      <c r="I174" s="25" t="n"/>
      <c r="J174" s="26" t="inlineStr"/>
    </row>
    <row r="175">
      <c r="A175" s="23" t="inlineStr">
        <is>
          <t>T1090.003</t>
        </is>
      </c>
      <c r="B175" s="24" t="inlineStr">
        <is>
          <t>Yes</t>
        </is>
      </c>
      <c r="C175" s="24" t="inlineStr">
        <is>
          <t>Multi-hop Proxy</t>
        </is>
      </c>
      <c r="D175" s="24" t="inlineStr">
        <is>
          <t>Command and Control</t>
        </is>
      </c>
      <c r="E175" s="24" t="inlineStr">
        <is>
          <t>ESXi; Linux; macOS; Network Devices; Windows</t>
        </is>
      </c>
      <c r="F175" s="25" t="n"/>
      <c r="G175" s="25" t="n"/>
      <c r="H175" s="25" t="n"/>
      <c r="I175" s="25" t="n"/>
      <c r="J175" s="26" t="inlineStr"/>
    </row>
    <row r="176">
      <c r="A176" s="23" t="inlineStr">
        <is>
          <t>T1090.004</t>
        </is>
      </c>
      <c r="B176" s="24" t="inlineStr">
        <is>
          <t>Yes</t>
        </is>
      </c>
      <c r="C176" s="24" t="inlineStr">
        <is>
          <t>Domain Fronting</t>
        </is>
      </c>
      <c r="D176" s="24" t="inlineStr">
        <is>
          <t>Command and Control</t>
        </is>
      </c>
      <c r="E176" s="24" t="inlineStr">
        <is>
          <t>Linux; macOS; Windows; ESXi</t>
        </is>
      </c>
      <c r="F176" s="25" t="n"/>
      <c r="G176" s="25" t="n"/>
      <c r="H176" s="25" t="n"/>
      <c r="I176" s="25" t="n"/>
      <c r="J176" s="26" t="inlineStr"/>
    </row>
    <row r="177">
      <c r="A177" s="23" t="inlineStr">
        <is>
          <t>T1091</t>
        </is>
      </c>
      <c r="B177" s="24" t="inlineStr">
        <is>
          <t>No</t>
        </is>
      </c>
      <c r="C177" s="24" t="inlineStr">
        <is>
          <t>Replication Through Removable Media</t>
        </is>
      </c>
      <c r="D177" s="24" t="inlineStr">
        <is>
          <t>Lateral Movement; Initial Access</t>
        </is>
      </c>
      <c r="E177" s="24" t="inlineStr">
        <is>
          <t>Windows</t>
        </is>
      </c>
      <c r="F177" s="25" t="n"/>
      <c r="G177" s="25" t="n"/>
      <c r="H177" s="25" t="n"/>
      <c r="I177" s="25" t="n"/>
      <c r="J177" s="26" t="inlineStr"/>
    </row>
    <row r="178">
      <c r="A178" s="23" t="inlineStr">
        <is>
          <t>T1092</t>
        </is>
      </c>
      <c r="B178" s="24" t="inlineStr">
        <is>
          <t>No</t>
        </is>
      </c>
      <c r="C178" s="24" t="inlineStr">
        <is>
          <t>Communication Through Removable Media</t>
        </is>
      </c>
      <c r="D178" s="24" t="inlineStr">
        <is>
          <t>Command and Control</t>
        </is>
      </c>
      <c r="E178" s="24" t="inlineStr">
        <is>
          <t>Linux; macOS; Windows</t>
        </is>
      </c>
      <c r="F178" s="25" t="n"/>
      <c r="G178" s="25" t="n"/>
      <c r="H178" s="25" t="n"/>
      <c r="I178" s="25" t="n"/>
      <c r="J178" s="26" t="inlineStr"/>
    </row>
    <row r="179">
      <c r="A179" s="23" t="inlineStr">
        <is>
          <t>T1095</t>
        </is>
      </c>
      <c r="B179" s="24" t="inlineStr">
        <is>
          <t>No</t>
        </is>
      </c>
      <c r="C179" s="24" t="inlineStr">
        <is>
          <t>Non-Application Layer Protocol</t>
        </is>
      </c>
      <c r="D179" s="24" t="inlineStr">
        <is>
          <t>Command and Control</t>
        </is>
      </c>
      <c r="E179" s="24" t="inlineStr">
        <is>
          <t>ESXi; Linux; macOS; Network Devices; Windows</t>
        </is>
      </c>
      <c r="F179" s="25" t="n"/>
      <c r="G179" s="25" t="n"/>
      <c r="H179" s="25" t="n"/>
      <c r="I179" s="25" t="n"/>
      <c r="J179" s="26" t="inlineStr"/>
    </row>
    <row r="180">
      <c r="A180" s="23" t="inlineStr">
        <is>
          <t>T1098</t>
        </is>
      </c>
      <c r="B180" s="24" t="inlineStr">
        <is>
          <t>No</t>
        </is>
      </c>
      <c r="C180" s="24" t="inlineStr">
        <is>
          <t>Account Manipulation</t>
        </is>
      </c>
      <c r="D180" s="24" t="inlineStr">
        <is>
          <t>Persistence; Privilege Escalation</t>
        </is>
      </c>
      <c r="E180" s="24" t="inlineStr">
        <is>
          <t>Containers; ESXi; IaaS; Identity Provider; Linux; macOS; Network Devices; Office Suite; SaaS; Windows</t>
        </is>
      </c>
      <c r="F180" s="25" t="n"/>
      <c r="G180" s="25" t="n"/>
      <c r="H180" s="25" t="n"/>
      <c r="I180" s="25" t="n"/>
      <c r="J180" s="26" t="inlineStr"/>
    </row>
    <row r="181">
      <c r="A181" s="23" t="inlineStr">
        <is>
          <t>T1098.001</t>
        </is>
      </c>
      <c r="B181" s="24" t="inlineStr">
        <is>
          <t>Yes</t>
        </is>
      </c>
      <c r="C181" s="24" t="inlineStr">
        <is>
          <t>Additional Cloud Credentials</t>
        </is>
      </c>
      <c r="D181" s="24" t="inlineStr">
        <is>
          <t>Persistence; Privilege Escalation</t>
        </is>
      </c>
      <c r="E181" s="24" t="inlineStr">
        <is>
          <t>IaaS; Identity Provider; SaaS</t>
        </is>
      </c>
      <c r="F181" s="25" t="n"/>
      <c r="G181" s="25" t="n"/>
      <c r="H181" s="25" t="n"/>
      <c r="I181" s="25" t="n"/>
      <c r="J181" s="26" t="inlineStr"/>
    </row>
    <row r="182">
      <c r="A182" s="23" t="inlineStr">
        <is>
          <t>T1098.002</t>
        </is>
      </c>
      <c r="B182" s="24" t="inlineStr">
        <is>
          <t>Yes</t>
        </is>
      </c>
      <c r="C182" s="24" t="inlineStr">
        <is>
          <t>Additional Email Delegate Permissions</t>
        </is>
      </c>
      <c r="D182" s="24" t="inlineStr">
        <is>
          <t>Persistence; Privilege Escalation</t>
        </is>
      </c>
      <c r="E182" s="24" t="inlineStr">
        <is>
          <t>Windows; Office Suite</t>
        </is>
      </c>
      <c r="F182" s="25" t="n"/>
      <c r="G182" s="25" t="n"/>
      <c r="H182" s="25" t="n"/>
      <c r="I182" s="25" t="n"/>
      <c r="J182" s="26" t="inlineStr"/>
    </row>
    <row r="183">
      <c r="A183" s="23" t="inlineStr">
        <is>
          <t>T1098.003</t>
        </is>
      </c>
      <c r="B183" s="24" t="inlineStr">
        <is>
          <t>Yes</t>
        </is>
      </c>
      <c r="C183" s="24" t="inlineStr">
        <is>
          <t>Additional Cloud Roles</t>
        </is>
      </c>
      <c r="D183" s="24" t="inlineStr">
        <is>
          <t>Persistence; Privilege Escalation</t>
        </is>
      </c>
      <c r="E183" s="24" t="inlineStr">
        <is>
          <t>IaaS; Identity Provider; Office Suite; SaaS</t>
        </is>
      </c>
      <c r="F183" s="25" t="n"/>
      <c r="G183" s="25" t="n"/>
      <c r="H183" s="25" t="n"/>
      <c r="I183" s="25" t="n"/>
      <c r="J183" s="26" t="inlineStr"/>
    </row>
    <row r="184">
      <c r="A184" s="23" t="inlineStr">
        <is>
          <t>T1098.004</t>
        </is>
      </c>
      <c r="B184" s="24" t="inlineStr">
        <is>
          <t>Yes</t>
        </is>
      </c>
      <c r="C184" s="24" t="inlineStr">
        <is>
          <t>SSH Authorized Keys</t>
        </is>
      </c>
      <c r="D184" s="24" t="inlineStr">
        <is>
          <t>Persistence; Privilege Escalation</t>
        </is>
      </c>
      <c r="E184" s="24" t="inlineStr">
        <is>
          <t>ESXi; IaaS; Linux; macOS; Network Devices</t>
        </is>
      </c>
      <c r="F184" s="25" t="n"/>
      <c r="G184" s="25" t="n"/>
      <c r="H184" s="25" t="n"/>
      <c r="I184" s="25" t="n"/>
      <c r="J184" s="26" t="inlineStr"/>
    </row>
    <row r="185">
      <c r="A185" s="23" t="inlineStr">
        <is>
          <t>T1098.005</t>
        </is>
      </c>
      <c r="B185" s="24" t="inlineStr">
        <is>
          <t>Yes</t>
        </is>
      </c>
      <c r="C185" s="24" t="inlineStr">
        <is>
          <t>Device Registration</t>
        </is>
      </c>
      <c r="D185" s="24" t="inlineStr">
        <is>
          <t>Persistence; Privilege Escalation</t>
        </is>
      </c>
      <c r="E185" s="24" t="inlineStr">
        <is>
          <t>Windows; Identity Provider</t>
        </is>
      </c>
      <c r="F185" s="25" t="n"/>
      <c r="G185" s="25" t="n"/>
      <c r="H185" s="25" t="n"/>
      <c r="I185" s="25" t="n"/>
      <c r="J185" s="26" t="inlineStr"/>
    </row>
    <row r="186">
      <c r="A186" s="23" t="inlineStr">
        <is>
          <t>T1098.006</t>
        </is>
      </c>
      <c r="B186" s="24" t="inlineStr">
        <is>
          <t>Yes</t>
        </is>
      </c>
      <c r="C186" s="24" t="inlineStr">
        <is>
          <t>Additional Container Cluster Roles</t>
        </is>
      </c>
      <c r="D186" s="24" t="inlineStr">
        <is>
          <t>Persistence; Privilege Escalation</t>
        </is>
      </c>
      <c r="E186" s="24" t="inlineStr">
        <is>
          <t>Containers</t>
        </is>
      </c>
      <c r="F186" s="25" t="n"/>
      <c r="G186" s="25" t="n"/>
      <c r="H186" s="25" t="n"/>
      <c r="I186" s="25" t="n"/>
      <c r="J186" s="26" t="inlineStr"/>
    </row>
    <row r="187">
      <c r="A187" s="23" t="inlineStr">
        <is>
          <t>T1098.007</t>
        </is>
      </c>
      <c r="B187" s="24" t="inlineStr">
        <is>
          <t>Yes</t>
        </is>
      </c>
      <c r="C187" s="24" t="inlineStr">
        <is>
          <t>Additional Local or Domain Groups</t>
        </is>
      </c>
      <c r="D187" s="24" t="inlineStr">
        <is>
          <t>Persistence; Privilege Escalation</t>
        </is>
      </c>
      <c r="E187" s="24" t="inlineStr">
        <is>
          <t>Windows; macOS; Linux</t>
        </is>
      </c>
      <c r="F187" s="25" t="n"/>
      <c r="G187" s="25" t="n"/>
      <c r="H187" s="25" t="n"/>
      <c r="I187" s="25" t="n"/>
      <c r="J187" s="26" t="inlineStr"/>
    </row>
    <row r="188">
      <c r="A188" s="23" t="inlineStr">
        <is>
          <t>T1102</t>
        </is>
      </c>
      <c r="B188" s="24" t="inlineStr">
        <is>
          <t>No</t>
        </is>
      </c>
      <c r="C188" s="24" t="inlineStr">
        <is>
          <t>Web Service</t>
        </is>
      </c>
      <c r="D188" s="24" t="inlineStr">
        <is>
          <t>Command and Control</t>
        </is>
      </c>
      <c r="E188" s="24" t="inlineStr">
        <is>
          <t>ESXi; Linux; macOS; Windows</t>
        </is>
      </c>
      <c r="F188" s="25" t="n"/>
      <c r="G188" s="25" t="n"/>
      <c r="H188" s="25" t="n"/>
      <c r="I188" s="25" t="n"/>
      <c r="J188" s="26" t="inlineStr"/>
    </row>
    <row r="189">
      <c r="A189" s="23" t="inlineStr">
        <is>
          <t>T1102.001</t>
        </is>
      </c>
      <c r="B189" s="24" t="inlineStr">
        <is>
          <t>Yes</t>
        </is>
      </c>
      <c r="C189" s="24" t="inlineStr">
        <is>
          <t>Dead Drop Resolver</t>
        </is>
      </c>
      <c r="D189" s="24" t="inlineStr">
        <is>
          <t>Command and Control</t>
        </is>
      </c>
      <c r="E189" s="24" t="inlineStr">
        <is>
          <t>ESXi; Linux; macOS; Windows</t>
        </is>
      </c>
      <c r="F189" s="25" t="n"/>
      <c r="G189" s="25" t="n"/>
      <c r="H189" s="25" t="n"/>
      <c r="I189" s="25" t="n"/>
      <c r="J189" s="26" t="inlineStr"/>
    </row>
    <row r="190">
      <c r="A190" s="23" t="inlineStr">
        <is>
          <t>T1102.002</t>
        </is>
      </c>
      <c r="B190" s="24" t="inlineStr">
        <is>
          <t>Yes</t>
        </is>
      </c>
      <c r="C190" s="24" t="inlineStr">
        <is>
          <t>Bidirectional Communication</t>
        </is>
      </c>
      <c r="D190" s="24" t="inlineStr">
        <is>
          <t>Command and Control</t>
        </is>
      </c>
      <c r="E190" s="24" t="inlineStr">
        <is>
          <t>ESXi; Linux; macOS; Windows</t>
        </is>
      </c>
      <c r="F190" s="25" t="n"/>
      <c r="G190" s="25" t="n"/>
      <c r="H190" s="25" t="n"/>
      <c r="I190" s="25" t="n"/>
      <c r="J190" s="26" t="inlineStr"/>
    </row>
    <row r="191">
      <c r="A191" s="23" t="inlineStr">
        <is>
          <t>T1102.003</t>
        </is>
      </c>
      <c r="B191" s="24" t="inlineStr">
        <is>
          <t>Yes</t>
        </is>
      </c>
      <c r="C191" s="24" t="inlineStr">
        <is>
          <t>One-Way Communication</t>
        </is>
      </c>
      <c r="D191" s="24" t="inlineStr">
        <is>
          <t>Command and Control</t>
        </is>
      </c>
      <c r="E191" s="24" t="inlineStr">
        <is>
          <t>Linux; macOS; Windows; ESXi</t>
        </is>
      </c>
      <c r="F191" s="25" t="n"/>
      <c r="G191" s="25" t="n"/>
      <c r="H191" s="25" t="n"/>
      <c r="I191" s="25" t="n"/>
      <c r="J191" s="26" t="inlineStr"/>
    </row>
    <row r="192">
      <c r="A192" s="23" t="inlineStr">
        <is>
          <t>T1104</t>
        </is>
      </c>
      <c r="B192" s="24" t="inlineStr">
        <is>
          <t>No</t>
        </is>
      </c>
      <c r="C192" s="24" t="inlineStr">
        <is>
          <t>Multi-Stage Channels</t>
        </is>
      </c>
      <c r="D192" s="24" t="inlineStr">
        <is>
          <t>Command and Control</t>
        </is>
      </c>
      <c r="E192" s="24" t="inlineStr">
        <is>
          <t>Linux; macOS; Windows; ESXi</t>
        </is>
      </c>
      <c r="F192" s="25" t="n"/>
      <c r="G192" s="25" t="n"/>
      <c r="H192" s="25" t="n"/>
      <c r="I192" s="25" t="n"/>
      <c r="J192" s="26" t="inlineStr"/>
    </row>
    <row r="193">
      <c r="A193" s="23" t="inlineStr">
        <is>
          <t>T1105</t>
        </is>
      </c>
      <c r="B193" s="24" t="inlineStr">
        <is>
          <t>No</t>
        </is>
      </c>
      <c r="C193" s="24" t="inlineStr">
        <is>
          <t>Ingress Tool Transfer</t>
        </is>
      </c>
      <c r="D193" s="24" t="inlineStr">
        <is>
          <t>Command and Control</t>
        </is>
      </c>
      <c r="E193" s="24" t="inlineStr">
        <is>
          <t>ESXi; Linux; macOS; Network Devices; Windows</t>
        </is>
      </c>
      <c r="F193" s="25" t="n"/>
      <c r="G193" s="25" t="n"/>
      <c r="H193" s="25" t="n"/>
      <c r="I193" s="25" t="n"/>
      <c r="J193" s="26" t="inlineStr"/>
    </row>
    <row r="194">
      <c r="A194" s="23" t="inlineStr">
        <is>
          <t>T1106</t>
        </is>
      </c>
      <c r="B194" s="24" t="inlineStr">
        <is>
          <t>No</t>
        </is>
      </c>
      <c r="C194" s="24" t="inlineStr">
        <is>
          <t>Native API</t>
        </is>
      </c>
      <c r="D194" s="24" t="inlineStr">
        <is>
          <t>Execution</t>
        </is>
      </c>
      <c r="E194" s="24" t="inlineStr">
        <is>
          <t>Linux; macOS; Windows</t>
        </is>
      </c>
      <c r="F194" s="25" t="n"/>
      <c r="G194" s="25" t="n"/>
      <c r="H194" s="25" t="n"/>
      <c r="I194" s="25" t="n"/>
      <c r="J194" s="26" t="inlineStr"/>
    </row>
    <row r="195">
      <c r="A195" s="23" t="inlineStr">
        <is>
          <t>T1110</t>
        </is>
      </c>
      <c r="B195" s="24" t="inlineStr">
        <is>
          <t>No</t>
        </is>
      </c>
      <c r="C195" s="24" t="inlineStr">
        <is>
          <t>Brute Force</t>
        </is>
      </c>
      <c r="D195" s="24" t="inlineStr">
        <is>
          <t>Credential Access</t>
        </is>
      </c>
      <c r="E195" s="24" t="inlineStr">
        <is>
          <t>Containers; ESXi; IaaS; Identity Provider; Linux; macOS; Network Devices; Office Suite; SaaS; Windows</t>
        </is>
      </c>
      <c r="F195" s="25" t="n"/>
      <c r="G195" s="25" t="n"/>
      <c r="H195" s="25" t="n"/>
      <c r="I195" s="25" t="n"/>
      <c r="J195" s="26" t="inlineStr"/>
    </row>
    <row r="196">
      <c r="A196" s="23" t="inlineStr">
        <is>
          <t>T1110.001</t>
        </is>
      </c>
      <c r="B196" s="24" t="inlineStr">
        <is>
          <t>Yes</t>
        </is>
      </c>
      <c r="C196" s="24" t="inlineStr">
        <is>
          <t>Password Guessing</t>
        </is>
      </c>
      <c r="D196" s="24" t="inlineStr">
        <is>
          <t>Credential Access</t>
        </is>
      </c>
      <c r="E196" s="24" t="inlineStr">
        <is>
          <t>Containers; ESXi; IaaS; Identity Provider; Linux; macOS; Network Devices; Office Suite; SaaS; Windows</t>
        </is>
      </c>
      <c r="F196" s="25" t="n"/>
      <c r="G196" s="25" t="n"/>
      <c r="H196" s="25" t="n"/>
      <c r="I196" s="25" t="n"/>
      <c r="J196" s="26" t="inlineStr"/>
    </row>
    <row r="197">
      <c r="A197" s="23" t="inlineStr">
        <is>
          <t>T1110.002</t>
        </is>
      </c>
      <c r="B197" s="24" t="inlineStr">
        <is>
          <t>Yes</t>
        </is>
      </c>
      <c r="C197" s="24" t="inlineStr">
        <is>
          <t>Password Cracking</t>
        </is>
      </c>
      <c r="D197" s="24" t="inlineStr">
        <is>
          <t>Credential Access</t>
        </is>
      </c>
      <c r="E197" s="24" t="inlineStr">
        <is>
          <t>Identity Provider; Linux; macOS; Network Devices; Office Suite; Windows</t>
        </is>
      </c>
      <c r="F197" s="25" t="n"/>
      <c r="G197" s="25" t="n"/>
      <c r="H197" s="25" t="n"/>
      <c r="I197" s="25" t="n"/>
      <c r="J197" s="26" t="inlineStr"/>
    </row>
    <row r="198">
      <c r="A198" s="23" t="inlineStr">
        <is>
          <t>T1110.003</t>
        </is>
      </c>
      <c r="B198" s="24" t="inlineStr">
        <is>
          <t>Yes</t>
        </is>
      </c>
      <c r="C198" s="24" t="inlineStr">
        <is>
          <t>Password Spraying</t>
        </is>
      </c>
      <c r="D198" s="24" t="inlineStr">
        <is>
          <t>Credential Access</t>
        </is>
      </c>
      <c r="E198" s="24" t="inlineStr">
        <is>
          <t>Containers; ESXi; IaaS; Identity Provider; Linux; Network Devices; Office Suite; SaaS; Windows; macOS</t>
        </is>
      </c>
      <c r="F198" s="25" t="n"/>
      <c r="G198" s="25" t="n"/>
      <c r="H198" s="25" t="n"/>
      <c r="I198" s="25" t="n"/>
      <c r="J198" s="26" t="inlineStr"/>
    </row>
    <row r="199">
      <c r="A199" s="23" t="inlineStr">
        <is>
          <t>T1110.004</t>
        </is>
      </c>
      <c r="B199" s="24" t="inlineStr">
        <is>
          <t>Yes</t>
        </is>
      </c>
      <c r="C199" s="24" t="inlineStr">
        <is>
          <t>Credential Stuffing</t>
        </is>
      </c>
      <c r="D199" s="24" t="inlineStr">
        <is>
          <t>Credential Access</t>
        </is>
      </c>
      <c r="E199" s="24" t="inlineStr">
        <is>
          <t>Containers; ESXi; IaaS; Identity Provider; Linux; macOS; Network Devices; Office Suite; SaaS; Windows</t>
        </is>
      </c>
      <c r="F199" s="25" t="n"/>
      <c r="G199" s="25" t="n"/>
      <c r="H199" s="25" t="n"/>
      <c r="I199" s="25" t="n"/>
      <c r="J199" s="26" t="inlineStr"/>
    </row>
    <row r="200">
      <c r="A200" s="23" t="inlineStr">
        <is>
          <t>T1111</t>
        </is>
      </c>
      <c r="B200" s="24" t="inlineStr">
        <is>
          <t>No</t>
        </is>
      </c>
      <c r="C200" s="24" t="inlineStr">
        <is>
          <t>Multi-Factor Authentication Interception</t>
        </is>
      </c>
      <c r="D200" s="24" t="inlineStr">
        <is>
          <t>Credential Access</t>
        </is>
      </c>
      <c r="E200" s="24" t="inlineStr">
        <is>
          <t>Linux; macOS; Windows</t>
        </is>
      </c>
      <c r="F200" s="25" t="n"/>
      <c r="G200" s="25" t="n"/>
      <c r="H200" s="25" t="n"/>
      <c r="I200" s="25" t="n"/>
      <c r="J200" s="26" t="inlineStr"/>
    </row>
    <row r="201">
      <c r="A201" s="23" t="inlineStr">
        <is>
          <t>T1112</t>
        </is>
      </c>
      <c r="B201" s="24" t="inlineStr">
        <is>
          <t>No</t>
        </is>
      </c>
      <c r="C201" s="24" t="inlineStr">
        <is>
          <t>Modify Registry</t>
        </is>
      </c>
      <c r="D201" s="24" t="inlineStr">
        <is>
          <t>Defense Impairment; Persistence</t>
        </is>
      </c>
      <c r="E201" s="24" t="inlineStr">
        <is>
          <t>Windows</t>
        </is>
      </c>
      <c r="F201" s="25" t="n"/>
      <c r="G201" s="25" t="n"/>
      <c r="H201" s="25" t="n"/>
      <c r="I201" s="25" t="n"/>
      <c r="J201" s="26" t="inlineStr"/>
    </row>
    <row r="202">
      <c r="A202" s="23" t="inlineStr">
        <is>
          <t>T1113</t>
        </is>
      </c>
      <c r="B202" s="24" t="inlineStr">
        <is>
          <t>No</t>
        </is>
      </c>
      <c r="C202" s="24" t="inlineStr">
        <is>
          <t>Screen Capture</t>
        </is>
      </c>
      <c r="D202" s="24" t="inlineStr">
        <is>
          <t>Collection</t>
        </is>
      </c>
      <c r="E202" s="24" t="inlineStr">
        <is>
          <t>Linux; macOS; Windows</t>
        </is>
      </c>
      <c r="F202" s="25" t="n"/>
      <c r="G202" s="25" t="n"/>
      <c r="H202" s="25" t="n"/>
      <c r="I202" s="25" t="n"/>
      <c r="J202" s="26" t="inlineStr"/>
    </row>
    <row r="203">
      <c r="A203" s="23" t="inlineStr">
        <is>
          <t>T1114</t>
        </is>
      </c>
      <c r="B203" s="24" t="inlineStr">
        <is>
          <t>No</t>
        </is>
      </c>
      <c r="C203" s="24" t="inlineStr">
        <is>
          <t>Email Collection</t>
        </is>
      </c>
      <c r="D203" s="24" t="inlineStr">
        <is>
          <t>Collection</t>
        </is>
      </c>
      <c r="E203" s="24" t="inlineStr">
        <is>
          <t>Windows; macOS; Linux; Office Suite</t>
        </is>
      </c>
      <c r="F203" s="25" t="n"/>
      <c r="G203" s="25" t="n"/>
      <c r="H203" s="25" t="n"/>
      <c r="I203" s="25" t="n"/>
      <c r="J203" s="26" t="inlineStr"/>
    </row>
    <row r="204">
      <c r="A204" s="23" t="inlineStr">
        <is>
          <t>T1114.001</t>
        </is>
      </c>
      <c r="B204" s="24" t="inlineStr">
        <is>
          <t>Yes</t>
        </is>
      </c>
      <c r="C204" s="24" t="inlineStr">
        <is>
          <t>Local Email Collection</t>
        </is>
      </c>
      <c r="D204" s="24" t="inlineStr">
        <is>
          <t>Collection</t>
        </is>
      </c>
      <c r="E204" s="24" t="inlineStr">
        <is>
          <t>Windows</t>
        </is>
      </c>
      <c r="F204" s="25" t="n"/>
      <c r="G204" s="25" t="n"/>
      <c r="H204" s="25" t="n"/>
      <c r="I204" s="25" t="n"/>
      <c r="J204" s="26" t="inlineStr"/>
    </row>
    <row r="205">
      <c r="A205" s="23" t="inlineStr">
        <is>
          <t>T1114.002</t>
        </is>
      </c>
      <c r="B205" s="24" t="inlineStr">
        <is>
          <t>Yes</t>
        </is>
      </c>
      <c r="C205" s="24" t="inlineStr">
        <is>
          <t>Remote Email Collection</t>
        </is>
      </c>
      <c r="D205" s="24" t="inlineStr">
        <is>
          <t>Collection</t>
        </is>
      </c>
      <c r="E205" s="24" t="inlineStr">
        <is>
          <t>Office Suite; Windows</t>
        </is>
      </c>
      <c r="F205" s="25" t="n"/>
      <c r="G205" s="25" t="n"/>
      <c r="H205" s="25" t="n"/>
      <c r="I205" s="25" t="n"/>
      <c r="J205" s="26" t="inlineStr"/>
    </row>
    <row r="206">
      <c r="A206" s="23" t="inlineStr">
        <is>
          <t>T1114.003</t>
        </is>
      </c>
      <c r="B206" s="24" t="inlineStr">
        <is>
          <t>Yes</t>
        </is>
      </c>
      <c r="C206" s="24" t="inlineStr">
        <is>
          <t>Email Forwarding Rule</t>
        </is>
      </c>
      <c r="D206" s="24" t="inlineStr">
        <is>
          <t>Collection</t>
        </is>
      </c>
      <c r="E206" s="24" t="inlineStr">
        <is>
          <t>Linux; macOS; Office Suite; Windows</t>
        </is>
      </c>
      <c r="F206" s="25" t="n"/>
      <c r="G206" s="25" t="n"/>
      <c r="H206" s="25" t="n"/>
      <c r="I206" s="25" t="n"/>
      <c r="J206" s="26" t="inlineStr"/>
    </row>
    <row r="207">
      <c r="A207" s="23" t="inlineStr">
        <is>
          <t>T1115</t>
        </is>
      </c>
      <c r="B207" s="24" t="inlineStr">
        <is>
          <t>No</t>
        </is>
      </c>
      <c r="C207" s="24" t="inlineStr">
        <is>
          <t>Clipboard Data</t>
        </is>
      </c>
      <c r="D207" s="24" t="inlineStr">
        <is>
          <t>Collection</t>
        </is>
      </c>
      <c r="E207" s="24" t="inlineStr">
        <is>
          <t>Linux; macOS; Windows</t>
        </is>
      </c>
      <c r="F207" s="25" t="n"/>
      <c r="G207" s="25" t="n"/>
      <c r="H207" s="25" t="n"/>
      <c r="I207" s="25" t="n"/>
      <c r="J207" s="26" t="inlineStr"/>
    </row>
    <row r="208">
      <c r="A208" s="23" t="inlineStr">
        <is>
          <t>T1119</t>
        </is>
      </c>
      <c r="B208" s="24" t="inlineStr">
        <is>
          <t>No</t>
        </is>
      </c>
      <c r="C208" s="24" t="inlineStr">
        <is>
          <t>Automated Collection</t>
        </is>
      </c>
      <c r="D208" s="24" t="inlineStr">
        <is>
          <t>Collection</t>
        </is>
      </c>
      <c r="E208" s="24" t="inlineStr">
        <is>
          <t>IaaS; Linux; macOS; Office Suite; SaaS; Windows</t>
        </is>
      </c>
      <c r="F208" s="25" t="n"/>
      <c r="G208" s="25" t="n"/>
      <c r="H208" s="25" t="n"/>
      <c r="I208" s="25" t="n"/>
      <c r="J208" s="26" t="inlineStr"/>
    </row>
    <row r="209">
      <c r="A209" s="23" t="inlineStr">
        <is>
          <t>T1120</t>
        </is>
      </c>
      <c r="B209" s="24" t="inlineStr">
        <is>
          <t>No</t>
        </is>
      </c>
      <c r="C209" s="24" t="inlineStr">
        <is>
          <t>Peripheral Device Discovery</t>
        </is>
      </c>
      <c r="D209" s="24" t="inlineStr">
        <is>
          <t>Discovery</t>
        </is>
      </c>
      <c r="E209" s="24" t="inlineStr">
        <is>
          <t>Linux; macOS; Windows</t>
        </is>
      </c>
      <c r="F209" s="25" t="n"/>
      <c r="G209" s="25" t="n"/>
      <c r="H209" s="25" t="n"/>
      <c r="I209" s="25" t="n"/>
      <c r="J209" s="26" t="inlineStr"/>
    </row>
    <row r="210">
      <c r="A210" s="23" t="inlineStr">
        <is>
          <t>T1123</t>
        </is>
      </c>
      <c r="B210" s="24" t="inlineStr">
        <is>
          <t>No</t>
        </is>
      </c>
      <c r="C210" s="24" t="inlineStr">
        <is>
          <t>Audio Capture</t>
        </is>
      </c>
      <c r="D210" s="24" t="inlineStr">
        <is>
          <t>Collection</t>
        </is>
      </c>
      <c r="E210" s="24" t="inlineStr">
        <is>
          <t>Linux; macOS; Windows</t>
        </is>
      </c>
      <c r="F210" s="25" t="n"/>
      <c r="G210" s="25" t="n"/>
      <c r="H210" s="25" t="n"/>
      <c r="I210" s="25" t="n"/>
      <c r="J210" s="26" t="inlineStr"/>
    </row>
    <row r="211">
      <c r="A211" s="23" t="inlineStr">
        <is>
          <t>T1124</t>
        </is>
      </c>
      <c r="B211" s="24" t="inlineStr">
        <is>
          <t>No</t>
        </is>
      </c>
      <c r="C211" s="24" t="inlineStr">
        <is>
          <t>System Time Discovery</t>
        </is>
      </c>
      <c r="D211" s="24" t="inlineStr">
        <is>
          <t>Discovery</t>
        </is>
      </c>
      <c r="E211" s="24" t="inlineStr">
        <is>
          <t>ESXi; Linux; macOS; Network Devices; Windows</t>
        </is>
      </c>
      <c r="F211" s="25" t="n"/>
      <c r="G211" s="25" t="n"/>
      <c r="H211" s="25" t="n"/>
      <c r="I211" s="25" t="n"/>
      <c r="J211" s="26" t="inlineStr"/>
    </row>
    <row r="212">
      <c r="A212" s="23" t="inlineStr">
        <is>
          <t>T1125</t>
        </is>
      </c>
      <c r="B212" s="24" t="inlineStr">
        <is>
          <t>No</t>
        </is>
      </c>
      <c r="C212" s="24" t="inlineStr">
        <is>
          <t>Video Capture</t>
        </is>
      </c>
      <c r="D212" s="24" t="inlineStr">
        <is>
          <t>Collection</t>
        </is>
      </c>
      <c r="E212" s="24" t="inlineStr">
        <is>
          <t>Linux; macOS; Windows</t>
        </is>
      </c>
      <c r="F212" s="25" t="n"/>
      <c r="G212" s="25" t="n"/>
      <c r="H212" s="25" t="n"/>
      <c r="I212" s="25" t="n"/>
      <c r="J212" s="26" t="inlineStr"/>
    </row>
    <row r="213">
      <c r="A213" s="23" t="inlineStr">
        <is>
          <t>T1127</t>
        </is>
      </c>
      <c r="B213" s="24" t="inlineStr">
        <is>
          <t>No</t>
        </is>
      </c>
      <c r="C213" s="24" t="inlineStr">
        <is>
          <t>Trusted Developer Utilities Proxy Execution</t>
        </is>
      </c>
      <c r="D213" s="24" t="inlineStr">
        <is>
          <t>Stealth; Execution</t>
        </is>
      </c>
      <c r="E213" s="24" t="inlineStr">
        <is>
          <t>Windows</t>
        </is>
      </c>
      <c r="F213" s="25" t="n"/>
      <c r="G213" s="25" t="n"/>
      <c r="H213" s="25" t="n"/>
      <c r="I213" s="25" t="n"/>
      <c r="J213" s="26" t="inlineStr"/>
    </row>
    <row r="214">
      <c r="A214" s="23" t="inlineStr">
        <is>
          <t>T1127.001</t>
        </is>
      </c>
      <c r="B214" s="24" t="inlineStr">
        <is>
          <t>Yes</t>
        </is>
      </c>
      <c r="C214" s="24" t="inlineStr">
        <is>
          <t>MSBuild</t>
        </is>
      </c>
      <c r="D214" s="24" t="inlineStr">
        <is>
          <t>Stealth; Execution</t>
        </is>
      </c>
      <c r="E214" s="24" t="inlineStr">
        <is>
          <t>Windows</t>
        </is>
      </c>
      <c r="F214" s="25" t="n"/>
      <c r="G214" s="25" t="n"/>
      <c r="H214" s="25" t="n"/>
      <c r="I214" s="25" t="n"/>
      <c r="J214" s="26" t="inlineStr"/>
    </row>
    <row r="215">
      <c r="A215" s="23" t="inlineStr">
        <is>
          <t>T1127.002</t>
        </is>
      </c>
      <c r="B215" s="24" t="inlineStr">
        <is>
          <t>Yes</t>
        </is>
      </c>
      <c r="C215" s="24" t="inlineStr">
        <is>
          <t>ClickOnce</t>
        </is>
      </c>
      <c r="D215" s="24" t="inlineStr">
        <is>
          <t>Stealth; Execution</t>
        </is>
      </c>
      <c r="E215" s="24" t="inlineStr">
        <is>
          <t>Windows</t>
        </is>
      </c>
      <c r="F215" s="25" t="n"/>
      <c r="G215" s="25" t="n"/>
      <c r="H215" s="25" t="n"/>
      <c r="I215" s="25" t="n"/>
      <c r="J215" s="26" t="inlineStr"/>
    </row>
    <row r="216">
      <c r="A216" s="23" t="inlineStr">
        <is>
          <t>T1127.003</t>
        </is>
      </c>
      <c r="B216" s="24" t="inlineStr">
        <is>
          <t>Yes</t>
        </is>
      </c>
      <c r="C216" s="24" t="inlineStr">
        <is>
          <t>JamPlus</t>
        </is>
      </c>
      <c r="D216" s="24" t="inlineStr">
        <is>
          <t>Stealth; Execution</t>
        </is>
      </c>
      <c r="E216" s="24" t="inlineStr">
        <is>
          <t>Windows</t>
        </is>
      </c>
      <c r="F216" s="25" t="n"/>
      <c r="G216" s="25" t="n"/>
      <c r="H216" s="25" t="n"/>
      <c r="I216" s="25" t="n"/>
      <c r="J216" s="26" t="inlineStr"/>
    </row>
    <row r="217">
      <c r="A217" s="23" t="inlineStr">
        <is>
          <t>T1129</t>
        </is>
      </c>
      <c r="B217" s="24" t="inlineStr">
        <is>
          <t>No</t>
        </is>
      </c>
      <c r="C217" s="24" t="inlineStr">
        <is>
          <t>Shared Modules</t>
        </is>
      </c>
      <c r="D217" s="24" t="inlineStr">
        <is>
          <t>Execution</t>
        </is>
      </c>
      <c r="E217" s="24" t="inlineStr">
        <is>
          <t>Linux; macOS; Windows</t>
        </is>
      </c>
      <c r="F217" s="25" t="n"/>
      <c r="G217" s="25" t="n"/>
      <c r="H217" s="25" t="n"/>
      <c r="I217" s="25" t="n"/>
      <c r="J217" s="26" t="inlineStr"/>
    </row>
    <row r="218">
      <c r="A218" s="23" t="inlineStr">
        <is>
          <t>T1132</t>
        </is>
      </c>
      <c r="B218" s="24" t="inlineStr">
        <is>
          <t>No</t>
        </is>
      </c>
      <c r="C218" s="24" t="inlineStr">
        <is>
          <t>Data Encoding</t>
        </is>
      </c>
      <c r="D218" s="24" t="inlineStr">
        <is>
          <t>Command and Control</t>
        </is>
      </c>
      <c r="E218" s="24" t="inlineStr">
        <is>
          <t>ESXi; Linux; macOS; Windows</t>
        </is>
      </c>
      <c r="F218" s="25" t="n"/>
      <c r="G218" s="25" t="n"/>
      <c r="H218" s="25" t="n"/>
      <c r="I218" s="25" t="n"/>
      <c r="J218" s="26" t="inlineStr"/>
    </row>
    <row r="219">
      <c r="A219" s="23" t="inlineStr">
        <is>
          <t>T1132.001</t>
        </is>
      </c>
      <c r="B219" s="24" t="inlineStr">
        <is>
          <t>Yes</t>
        </is>
      </c>
      <c r="C219" s="24" t="inlineStr">
        <is>
          <t>Standard Encoding</t>
        </is>
      </c>
      <c r="D219" s="24" t="inlineStr">
        <is>
          <t>Command and Control</t>
        </is>
      </c>
      <c r="E219" s="24" t="inlineStr">
        <is>
          <t>ESXi; Linux; macOS; Windows</t>
        </is>
      </c>
      <c r="F219" s="25" t="n"/>
      <c r="G219" s="25" t="n"/>
      <c r="H219" s="25" t="n"/>
      <c r="I219" s="25" t="n"/>
      <c r="J219" s="26" t="inlineStr"/>
    </row>
    <row r="220">
      <c r="A220" s="23" t="inlineStr">
        <is>
          <t>T1132.002</t>
        </is>
      </c>
      <c r="B220" s="24" t="inlineStr">
        <is>
          <t>Yes</t>
        </is>
      </c>
      <c r="C220" s="24" t="inlineStr">
        <is>
          <t>Non-Standard Encoding</t>
        </is>
      </c>
      <c r="D220" s="24" t="inlineStr">
        <is>
          <t>Command and Control</t>
        </is>
      </c>
      <c r="E220" s="24" t="inlineStr">
        <is>
          <t>ESXi; Linux; macOS; Windows</t>
        </is>
      </c>
      <c r="F220" s="25" t="n"/>
      <c r="G220" s="25" t="n"/>
      <c r="H220" s="25" t="n"/>
      <c r="I220" s="25" t="n"/>
      <c r="J220" s="26" t="inlineStr"/>
    </row>
    <row r="221">
      <c r="A221" s="23" t="inlineStr">
        <is>
          <t>T1133</t>
        </is>
      </c>
      <c r="B221" s="24" t="inlineStr">
        <is>
          <t>No</t>
        </is>
      </c>
      <c r="C221" s="24" t="inlineStr">
        <is>
          <t>External Remote Services</t>
        </is>
      </c>
      <c r="D221" s="24" t="inlineStr">
        <is>
          <t>Persistence; Initial Access</t>
        </is>
      </c>
      <c r="E221" s="24" t="inlineStr">
        <is>
          <t>Containers; Linux; macOS; Windows</t>
        </is>
      </c>
      <c r="F221" s="25" t="n"/>
      <c r="G221" s="25" t="n"/>
      <c r="H221" s="25" t="n"/>
      <c r="I221" s="25" t="n"/>
      <c r="J221" s="26" t="inlineStr"/>
    </row>
    <row r="222">
      <c r="A222" s="23" t="inlineStr">
        <is>
          <t>T1134</t>
        </is>
      </c>
      <c r="B222" s="24" t="inlineStr">
        <is>
          <t>No</t>
        </is>
      </c>
      <c r="C222" s="24" t="inlineStr">
        <is>
          <t>Access Token Manipulation</t>
        </is>
      </c>
      <c r="D222" s="24" t="inlineStr">
        <is>
          <t>Stealth; Privilege Escalation</t>
        </is>
      </c>
      <c r="E222" s="24" t="inlineStr">
        <is>
          <t>Windows</t>
        </is>
      </c>
      <c r="F222" s="25" t="n"/>
      <c r="G222" s="25" t="n"/>
      <c r="H222" s="25" t="n"/>
      <c r="I222" s="25" t="n"/>
      <c r="J222" s="26" t="inlineStr"/>
    </row>
    <row r="223">
      <c r="A223" s="23" t="inlineStr">
        <is>
          <t>T1134.001</t>
        </is>
      </c>
      <c r="B223" s="24" t="inlineStr">
        <is>
          <t>Yes</t>
        </is>
      </c>
      <c r="C223" s="24" t="inlineStr">
        <is>
          <t>Token Impersonation/Theft</t>
        </is>
      </c>
      <c r="D223" s="24" t="inlineStr">
        <is>
          <t>Stealth; Privilege Escalation</t>
        </is>
      </c>
      <c r="E223" s="24" t="inlineStr">
        <is>
          <t>Windows</t>
        </is>
      </c>
      <c r="F223" s="25" t="n"/>
      <c r="G223" s="25" t="n"/>
      <c r="H223" s="25" t="n"/>
      <c r="I223" s="25" t="n"/>
      <c r="J223" s="26" t="inlineStr"/>
    </row>
    <row r="224">
      <c r="A224" s="23" t="inlineStr">
        <is>
          <t>T1134.002</t>
        </is>
      </c>
      <c r="B224" s="24" t="inlineStr">
        <is>
          <t>Yes</t>
        </is>
      </c>
      <c r="C224" s="24" t="inlineStr">
        <is>
          <t>Create Process with Token</t>
        </is>
      </c>
      <c r="D224" s="24" t="inlineStr">
        <is>
          <t>Stealth; Privilege Escalation</t>
        </is>
      </c>
      <c r="E224" s="24" t="inlineStr">
        <is>
          <t>Windows</t>
        </is>
      </c>
      <c r="F224" s="25" t="n"/>
      <c r="G224" s="25" t="n"/>
      <c r="H224" s="25" t="n"/>
      <c r="I224" s="25" t="n"/>
      <c r="J224" s="26" t="inlineStr"/>
    </row>
    <row r="225">
      <c r="A225" s="23" t="inlineStr">
        <is>
          <t>T1134.003</t>
        </is>
      </c>
      <c r="B225" s="24" t="inlineStr">
        <is>
          <t>Yes</t>
        </is>
      </c>
      <c r="C225" s="24" t="inlineStr">
        <is>
          <t>Make and Impersonate Token</t>
        </is>
      </c>
      <c r="D225" s="24" t="inlineStr">
        <is>
          <t>Stealth; Privilege Escalation</t>
        </is>
      </c>
      <c r="E225" s="24" t="inlineStr">
        <is>
          <t>Windows</t>
        </is>
      </c>
      <c r="F225" s="25" t="n"/>
      <c r="G225" s="25" t="n"/>
      <c r="H225" s="25" t="n"/>
      <c r="I225" s="25" t="n"/>
      <c r="J225" s="26" t="inlineStr"/>
    </row>
    <row r="226">
      <c r="A226" s="23" t="inlineStr">
        <is>
          <t>T1134.004</t>
        </is>
      </c>
      <c r="B226" s="24" t="inlineStr">
        <is>
          <t>Yes</t>
        </is>
      </c>
      <c r="C226" s="24" t="inlineStr">
        <is>
          <t>Parent PID Spoofing</t>
        </is>
      </c>
      <c r="D226" s="24" t="inlineStr">
        <is>
          <t>Stealth; Privilege Escalation</t>
        </is>
      </c>
      <c r="E226" s="24" t="inlineStr">
        <is>
          <t>Windows</t>
        </is>
      </c>
      <c r="F226" s="25" t="n"/>
      <c r="G226" s="25" t="n"/>
      <c r="H226" s="25" t="n"/>
      <c r="I226" s="25" t="n"/>
      <c r="J226" s="26" t="inlineStr"/>
    </row>
    <row r="227">
      <c r="A227" s="23" t="inlineStr">
        <is>
          <t>T1134.005</t>
        </is>
      </c>
      <c r="B227" s="24" t="inlineStr">
        <is>
          <t>Yes</t>
        </is>
      </c>
      <c r="C227" s="24" t="inlineStr">
        <is>
          <t>SID-History Injection</t>
        </is>
      </c>
      <c r="D227" s="24" t="inlineStr">
        <is>
          <t>Stealth; Privilege Escalation</t>
        </is>
      </c>
      <c r="E227" s="24" t="inlineStr">
        <is>
          <t>Windows</t>
        </is>
      </c>
      <c r="F227" s="25" t="n"/>
      <c r="G227" s="25" t="n"/>
      <c r="H227" s="25" t="n"/>
      <c r="I227" s="25" t="n"/>
      <c r="J227" s="26" t="inlineStr"/>
    </row>
    <row r="228">
      <c r="A228" s="23" t="inlineStr">
        <is>
          <t>T1135</t>
        </is>
      </c>
      <c r="B228" s="24" t="inlineStr">
        <is>
          <t>No</t>
        </is>
      </c>
      <c r="C228" s="24" t="inlineStr">
        <is>
          <t>Network Share Discovery</t>
        </is>
      </c>
      <c r="D228" s="24" t="inlineStr">
        <is>
          <t>Discovery</t>
        </is>
      </c>
      <c r="E228" s="24" t="inlineStr">
        <is>
          <t>Linux; macOS; Windows</t>
        </is>
      </c>
      <c r="F228" s="25" t="n"/>
      <c r="G228" s="25" t="n"/>
      <c r="H228" s="25" t="n"/>
      <c r="I228" s="25" t="n"/>
      <c r="J228" s="26" t="inlineStr"/>
    </row>
    <row r="229">
      <c r="A229" s="23" t="inlineStr">
        <is>
          <t>T1136</t>
        </is>
      </c>
      <c r="B229" s="24" t="inlineStr">
        <is>
          <t>No</t>
        </is>
      </c>
      <c r="C229" s="24" t="inlineStr">
        <is>
          <t>Create Account</t>
        </is>
      </c>
      <c r="D229" s="24" t="inlineStr">
        <is>
          <t>Persistence</t>
        </is>
      </c>
      <c r="E229" s="24" t="inlineStr">
        <is>
          <t>Windows; IaaS; Linux; macOS; Network Devices; Containers; SaaS; Office Suite; Identity Provider; ESXi</t>
        </is>
      </c>
      <c r="F229" s="25" t="n"/>
      <c r="G229" s="25" t="n"/>
      <c r="H229" s="25" t="n"/>
      <c r="I229" s="25" t="n"/>
      <c r="J229" s="26" t="inlineStr"/>
    </row>
    <row r="230">
      <c r="A230" s="23" t="inlineStr">
        <is>
          <t>T1136.001</t>
        </is>
      </c>
      <c r="B230" s="24" t="inlineStr">
        <is>
          <t>Yes</t>
        </is>
      </c>
      <c r="C230" s="24" t="inlineStr">
        <is>
          <t>Local Account</t>
        </is>
      </c>
      <c r="D230" s="24" t="inlineStr">
        <is>
          <t>Persistence</t>
        </is>
      </c>
      <c r="E230" s="24" t="inlineStr">
        <is>
          <t>Containers; ESXi; Linux; macOS; Network Devices; Windows</t>
        </is>
      </c>
      <c r="F230" s="25" t="n"/>
      <c r="G230" s="25" t="n"/>
      <c r="H230" s="25" t="n"/>
      <c r="I230" s="25" t="n"/>
      <c r="J230" s="26" t="inlineStr"/>
    </row>
    <row r="231">
      <c r="A231" s="23" t="inlineStr">
        <is>
          <t>T1136.002</t>
        </is>
      </c>
      <c r="B231" s="24" t="inlineStr">
        <is>
          <t>Yes</t>
        </is>
      </c>
      <c r="C231" s="24" t="inlineStr">
        <is>
          <t>Domain Account</t>
        </is>
      </c>
      <c r="D231" s="24" t="inlineStr">
        <is>
          <t>Persistence</t>
        </is>
      </c>
      <c r="E231" s="24" t="inlineStr">
        <is>
          <t>Linux; macOS; Windows</t>
        </is>
      </c>
      <c r="F231" s="25" t="n"/>
      <c r="G231" s="25" t="n"/>
      <c r="H231" s="25" t="n"/>
      <c r="I231" s="25" t="n"/>
      <c r="J231" s="26" t="inlineStr"/>
    </row>
    <row r="232">
      <c r="A232" s="23" t="inlineStr">
        <is>
          <t>T1136.003</t>
        </is>
      </c>
      <c r="B232" s="24" t="inlineStr">
        <is>
          <t>Yes</t>
        </is>
      </c>
      <c r="C232" s="24" t="inlineStr">
        <is>
          <t>Cloud Account</t>
        </is>
      </c>
      <c r="D232" s="24" t="inlineStr">
        <is>
          <t>Persistence</t>
        </is>
      </c>
      <c r="E232" s="24" t="inlineStr">
        <is>
          <t>IaaS; SaaS; Office Suite; Identity Provider</t>
        </is>
      </c>
      <c r="F232" s="25" t="n"/>
      <c r="G232" s="25" t="n"/>
      <c r="H232" s="25" t="n"/>
      <c r="I232" s="25" t="n"/>
      <c r="J232" s="26" t="inlineStr"/>
    </row>
    <row r="233">
      <c r="A233" s="23" t="inlineStr">
        <is>
          <t>T1137</t>
        </is>
      </c>
      <c r="B233" s="24" t="inlineStr">
        <is>
          <t>No</t>
        </is>
      </c>
      <c r="C233" s="24" t="inlineStr">
        <is>
          <t>Office Application Startup</t>
        </is>
      </c>
      <c r="D233" s="24" t="inlineStr">
        <is>
          <t>Persistence</t>
        </is>
      </c>
      <c r="E233" s="24" t="inlineStr">
        <is>
          <t>Windows; Office Suite</t>
        </is>
      </c>
      <c r="F233" s="25" t="n"/>
      <c r="G233" s="25" t="n"/>
      <c r="H233" s="25" t="n"/>
      <c r="I233" s="25" t="n"/>
      <c r="J233" s="26" t="inlineStr"/>
    </row>
    <row r="234">
      <c r="A234" s="23" t="inlineStr">
        <is>
          <t>T1137.001</t>
        </is>
      </c>
      <c r="B234" s="24" t="inlineStr">
        <is>
          <t>Yes</t>
        </is>
      </c>
      <c r="C234" s="24" t="inlineStr">
        <is>
          <t>Office Template Macros</t>
        </is>
      </c>
      <c r="D234" s="24" t="inlineStr">
        <is>
          <t>Persistence</t>
        </is>
      </c>
      <c r="E234" s="24" t="inlineStr">
        <is>
          <t>Office Suite; Windows</t>
        </is>
      </c>
      <c r="F234" s="25" t="n"/>
      <c r="G234" s="25" t="n"/>
      <c r="H234" s="25" t="n"/>
      <c r="I234" s="25" t="n"/>
      <c r="J234" s="26" t="inlineStr"/>
    </row>
    <row r="235">
      <c r="A235" s="23" t="inlineStr">
        <is>
          <t>T1137.002</t>
        </is>
      </c>
      <c r="B235" s="24" t="inlineStr">
        <is>
          <t>Yes</t>
        </is>
      </c>
      <c r="C235" s="24" t="inlineStr">
        <is>
          <t>Office Test</t>
        </is>
      </c>
      <c r="D235" s="24" t="inlineStr">
        <is>
          <t>Persistence</t>
        </is>
      </c>
      <c r="E235" s="24" t="inlineStr">
        <is>
          <t>Windows; Office Suite</t>
        </is>
      </c>
      <c r="F235" s="25" t="n"/>
      <c r="G235" s="25" t="n"/>
      <c r="H235" s="25" t="n"/>
      <c r="I235" s="25" t="n"/>
      <c r="J235" s="26" t="inlineStr"/>
    </row>
    <row r="236">
      <c r="A236" s="23" t="inlineStr">
        <is>
          <t>T1137.003</t>
        </is>
      </c>
      <c r="B236" s="24" t="inlineStr">
        <is>
          <t>Yes</t>
        </is>
      </c>
      <c r="C236" s="24" t="inlineStr">
        <is>
          <t>Outlook Forms</t>
        </is>
      </c>
      <c r="D236" s="24" t="inlineStr">
        <is>
          <t>Persistence</t>
        </is>
      </c>
      <c r="E236" s="24" t="inlineStr">
        <is>
          <t>Windows; Office Suite</t>
        </is>
      </c>
      <c r="F236" s="25" t="n"/>
      <c r="G236" s="25" t="n"/>
      <c r="H236" s="25" t="n"/>
      <c r="I236" s="25" t="n"/>
      <c r="J236" s="26" t="inlineStr"/>
    </row>
    <row r="237">
      <c r="A237" s="23" t="inlineStr">
        <is>
          <t>T1137.004</t>
        </is>
      </c>
      <c r="B237" s="24" t="inlineStr">
        <is>
          <t>Yes</t>
        </is>
      </c>
      <c r="C237" s="24" t="inlineStr">
        <is>
          <t>Outlook Home Page</t>
        </is>
      </c>
      <c r="D237" s="24" t="inlineStr">
        <is>
          <t>Persistence</t>
        </is>
      </c>
      <c r="E237" s="24" t="inlineStr">
        <is>
          <t>Windows; Office Suite</t>
        </is>
      </c>
      <c r="F237" s="25" t="n"/>
      <c r="G237" s="25" t="n"/>
      <c r="H237" s="25" t="n"/>
      <c r="I237" s="25" t="n"/>
      <c r="J237" s="26" t="inlineStr"/>
    </row>
    <row r="238">
      <c r="A238" s="23" t="inlineStr">
        <is>
          <t>T1137.005</t>
        </is>
      </c>
      <c r="B238" s="24" t="inlineStr">
        <is>
          <t>Yes</t>
        </is>
      </c>
      <c r="C238" s="24" t="inlineStr">
        <is>
          <t>Outlook Rules</t>
        </is>
      </c>
      <c r="D238" s="24" t="inlineStr">
        <is>
          <t>Persistence</t>
        </is>
      </c>
      <c r="E238" s="24" t="inlineStr">
        <is>
          <t>Windows; Office Suite</t>
        </is>
      </c>
      <c r="F238" s="25" t="n"/>
      <c r="G238" s="25" t="n"/>
      <c r="H238" s="25" t="n"/>
      <c r="I238" s="25" t="n"/>
      <c r="J238" s="26" t="inlineStr"/>
    </row>
    <row r="239">
      <c r="A239" s="23" t="inlineStr">
        <is>
          <t>T1137.006</t>
        </is>
      </c>
      <c r="B239" s="24" t="inlineStr">
        <is>
          <t>Yes</t>
        </is>
      </c>
      <c r="C239" s="24" t="inlineStr">
        <is>
          <t>Add-ins</t>
        </is>
      </c>
      <c r="D239" s="24" t="inlineStr">
        <is>
          <t>Persistence</t>
        </is>
      </c>
      <c r="E239" s="24" t="inlineStr">
        <is>
          <t>Windows; Office Suite</t>
        </is>
      </c>
      <c r="F239" s="25" t="n"/>
      <c r="G239" s="25" t="n"/>
      <c r="H239" s="25" t="n"/>
      <c r="I239" s="25" t="n"/>
      <c r="J239" s="26" t="inlineStr"/>
    </row>
    <row r="240">
      <c r="A240" s="23" t="inlineStr">
        <is>
          <t>T1140</t>
        </is>
      </c>
      <c r="B240" s="24" t="inlineStr">
        <is>
          <t>No</t>
        </is>
      </c>
      <c r="C240" s="24" t="inlineStr">
        <is>
          <t>Deobfuscate/Decode Files or Information</t>
        </is>
      </c>
      <c r="D240" s="24" t="inlineStr">
        <is>
          <t>Stealth</t>
        </is>
      </c>
      <c r="E240" s="24" t="inlineStr">
        <is>
          <t>ESXi; Linux; macOS; Windows</t>
        </is>
      </c>
      <c r="F240" s="25" t="n"/>
      <c r="G240" s="25" t="n"/>
      <c r="H240" s="25" t="n"/>
      <c r="I240" s="25" t="n"/>
      <c r="J240" s="26" t="inlineStr"/>
    </row>
    <row r="241">
      <c r="A241" s="23" t="inlineStr">
        <is>
          <t>T1176</t>
        </is>
      </c>
      <c r="B241" s="24" t="inlineStr">
        <is>
          <t>No</t>
        </is>
      </c>
      <c r="C241" s="24" t="inlineStr">
        <is>
          <t>Software Extensions</t>
        </is>
      </c>
      <c r="D241" s="24" t="inlineStr">
        <is>
          <t>Persistence</t>
        </is>
      </c>
      <c r="E241" s="24" t="inlineStr">
        <is>
          <t>Linux; macOS; Windows</t>
        </is>
      </c>
      <c r="F241" s="25" t="n"/>
      <c r="G241" s="25" t="n"/>
      <c r="H241" s="25" t="n"/>
      <c r="I241" s="25" t="n"/>
      <c r="J241" s="26" t="inlineStr"/>
    </row>
    <row r="242">
      <c r="A242" s="23" t="inlineStr">
        <is>
          <t>T1176.001</t>
        </is>
      </c>
      <c r="B242" s="24" t="inlineStr">
        <is>
          <t>Yes</t>
        </is>
      </c>
      <c r="C242" s="24" t="inlineStr">
        <is>
          <t>Browser Extensions</t>
        </is>
      </c>
      <c r="D242" s="24" t="inlineStr">
        <is>
          <t>Persistence</t>
        </is>
      </c>
      <c r="E242" s="24" t="inlineStr">
        <is>
          <t>Linux; Windows; macOS</t>
        </is>
      </c>
      <c r="F242" s="25" t="n"/>
      <c r="G242" s="25" t="n"/>
      <c r="H242" s="25" t="n"/>
      <c r="I242" s="25" t="n"/>
      <c r="J242" s="26" t="inlineStr"/>
    </row>
    <row r="243">
      <c r="A243" s="23" t="inlineStr">
        <is>
          <t>T1176.002</t>
        </is>
      </c>
      <c r="B243" s="24" t="inlineStr">
        <is>
          <t>Yes</t>
        </is>
      </c>
      <c r="C243" s="24" t="inlineStr">
        <is>
          <t>IDE Extensions</t>
        </is>
      </c>
      <c r="D243" s="24" t="inlineStr">
        <is>
          <t>Persistence</t>
        </is>
      </c>
      <c r="E243" s="24" t="inlineStr">
        <is>
          <t>Linux; macOS; Windows</t>
        </is>
      </c>
      <c r="F243" s="25" t="n"/>
      <c r="G243" s="25" t="n"/>
      <c r="H243" s="25" t="n"/>
      <c r="I243" s="25" t="n"/>
      <c r="J243" s="26" t="inlineStr"/>
    </row>
    <row r="244">
      <c r="A244" s="23" t="inlineStr">
        <is>
          <t>T1185</t>
        </is>
      </c>
      <c r="B244" s="24" t="inlineStr">
        <is>
          <t>No</t>
        </is>
      </c>
      <c r="C244" s="24" t="inlineStr">
        <is>
          <t>Browser Session Hijacking</t>
        </is>
      </c>
      <c r="D244" s="24" t="inlineStr">
        <is>
          <t>Collection</t>
        </is>
      </c>
      <c r="E244" s="24" t="inlineStr">
        <is>
          <t>Windows</t>
        </is>
      </c>
      <c r="F244" s="25" t="n"/>
      <c r="G244" s="25" t="n"/>
      <c r="H244" s="25" t="n"/>
      <c r="I244" s="25" t="n"/>
      <c r="J244" s="26" t="inlineStr"/>
    </row>
    <row r="245">
      <c r="A245" s="23" t="inlineStr">
        <is>
          <t>T1187</t>
        </is>
      </c>
      <c r="B245" s="24" t="inlineStr">
        <is>
          <t>No</t>
        </is>
      </c>
      <c r="C245" s="24" t="inlineStr">
        <is>
          <t>Forced Authentication</t>
        </is>
      </c>
      <c r="D245" s="24" t="inlineStr">
        <is>
          <t>Credential Access</t>
        </is>
      </c>
      <c r="E245" s="24" t="inlineStr">
        <is>
          <t>Windows</t>
        </is>
      </c>
      <c r="F245" s="25" t="n"/>
      <c r="G245" s="25" t="n"/>
      <c r="H245" s="25" t="n"/>
      <c r="I245" s="25" t="n"/>
      <c r="J245" s="26" t="inlineStr"/>
    </row>
    <row r="246">
      <c r="A246" s="23" t="inlineStr">
        <is>
          <t>T1189</t>
        </is>
      </c>
      <c r="B246" s="24" t="inlineStr">
        <is>
          <t>No</t>
        </is>
      </c>
      <c r="C246" s="24" t="inlineStr">
        <is>
          <t>Drive-by Compromise</t>
        </is>
      </c>
      <c r="D246" s="24" t="inlineStr">
        <is>
          <t>Initial Access</t>
        </is>
      </c>
      <c r="E246" s="24" t="inlineStr">
        <is>
          <t>Identity Provider; Linux; macOS; Windows</t>
        </is>
      </c>
      <c r="F246" s="25" t="n"/>
      <c r="G246" s="25" t="n"/>
      <c r="H246" s="25" t="n"/>
      <c r="I246" s="25" t="n"/>
      <c r="J246" s="26" t="inlineStr"/>
    </row>
    <row r="247">
      <c r="A247" s="23" t="inlineStr">
        <is>
          <t>T1190</t>
        </is>
      </c>
      <c r="B247" s="24" t="inlineStr">
        <is>
          <t>No</t>
        </is>
      </c>
      <c r="C247" s="24" t="inlineStr">
        <is>
          <t>Exploit Public-Facing Application</t>
        </is>
      </c>
      <c r="D247" s="24" t="inlineStr">
        <is>
          <t>Initial Access</t>
        </is>
      </c>
      <c r="E247" s="24" t="inlineStr">
        <is>
          <t>Containers; ESXi; IaaS; Linux; macOS; Network Devices; Windows</t>
        </is>
      </c>
      <c r="F247" s="25" t="n"/>
      <c r="G247" s="25" t="n"/>
      <c r="H247" s="25" t="n"/>
      <c r="I247" s="25" t="n"/>
      <c r="J247" s="26" t="inlineStr"/>
    </row>
    <row r="248">
      <c r="A248" s="23" t="inlineStr">
        <is>
          <t>T1195</t>
        </is>
      </c>
      <c r="B248" s="24" t="inlineStr">
        <is>
          <t>No</t>
        </is>
      </c>
      <c r="C248" s="24" t="inlineStr">
        <is>
          <t>Supply Chain Compromise</t>
        </is>
      </c>
      <c r="D248" s="24" t="inlineStr">
        <is>
          <t>Initial Access</t>
        </is>
      </c>
      <c r="E248" s="24" t="inlineStr">
        <is>
          <t>Linux; Windows; macOS; SaaS</t>
        </is>
      </c>
      <c r="F248" s="25" t="n"/>
      <c r="G248" s="25" t="n"/>
      <c r="H248" s="25" t="n"/>
      <c r="I248" s="25" t="n"/>
      <c r="J248" s="26" t="inlineStr"/>
    </row>
    <row r="249">
      <c r="A249" s="23" t="inlineStr">
        <is>
          <t>T1195.001</t>
        </is>
      </c>
      <c r="B249" s="24" t="inlineStr">
        <is>
          <t>Yes</t>
        </is>
      </c>
      <c r="C249" s="24" t="inlineStr">
        <is>
          <t>Compromise Software Dependencies and Development Tools</t>
        </is>
      </c>
      <c r="D249" s="24" t="inlineStr">
        <is>
          <t>Initial Access</t>
        </is>
      </c>
      <c r="E249" s="24" t="inlineStr">
        <is>
          <t>Linux; macOS; Windows</t>
        </is>
      </c>
      <c r="F249" s="25" t="n"/>
      <c r="G249" s="25" t="n"/>
      <c r="H249" s="25" t="n"/>
      <c r="I249" s="25" t="n"/>
      <c r="J249" s="26" t="inlineStr"/>
    </row>
    <row r="250">
      <c r="A250" s="23" t="inlineStr">
        <is>
          <t>T1195.002</t>
        </is>
      </c>
      <c r="B250" s="24" t="inlineStr">
        <is>
          <t>Yes</t>
        </is>
      </c>
      <c r="C250" s="24" t="inlineStr">
        <is>
          <t>Compromise Software Supply Chain</t>
        </is>
      </c>
      <c r="D250" s="24" t="inlineStr">
        <is>
          <t>Initial Access</t>
        </is>
      </c>
      <c r="E250" s="24" t="inlineStr">
        <is>
          <t>Linux; Windows; macOS</t>
        </is>
      </c>
      <c r="F250" s="25" t="n"/>
      <c r="G250" s="25" t="n"/>
      <c r="H250" s="25" t="n"/>
      <c r="I250" s="25" t="n"/>
      <c r="J250" s="26" t="inlineStr"/>
    </row>
    <row r="251">
      <c r="A251" s="23" t="inlineStr">
        <is>
          <t>T1195.003</t>
        </is>
      </c>
      <c r="B251" s="24" t="inlineStr">
        <is>
          <t>Yes</t>
        </is>
      </c>
      <c r="C251" s="24" t="inlineStr">
        <is>
          <t>Compromise Hardware Supply Chain</t>
        </is>
      </c>
      <c r="D251" s="24" t="inlineStr">
        <is>
          <t>Initial Access</t>
        </is>
      </c>
      <c r="E251" s="24" t="inlineStr">
        <is>
          <t>Linux; macOS; Windows</t>
        </is>
      </c>
      <c r="F251" s="25" t="n"/>
      <c r="G251" s="25" t="n"/>
      <c r="H251" s="25" t="n"/>
      <c r="I251" s="25" t="n"/>
      <c r="J251" s="26" t="inlineStr"/>
    </row>
    <row r="252">
      <c r="A252" s="23" t="inlineStr">
        <is>
          <t>T1197</t>
        </is>
      </c>
      <c r="B252" s="24" t="inlineStr">
        <is>
          <t>No</t>
        </is>
      </c>
      <c r="C252" s="24" t="inlineStr">
        <is>
          <t>BITS Jobs</t>
        </is>
      </c>
      <c r="D252" s="24" t="inlineStr">
        <is>
          <t>Stealth; Persistence; Execution</t>
        </is>
      </c>
      <c r="E252" s="24" t="inlineStr">
        <is>
          <t>Windows</t>
        </is>
      </c>
      <c r="F252" s="25" t="n"/>
      <c r="G252" s="25" t="n"/>
      <c r="H252" s="25" t="n"/>
      <c r="I252" s="25" t="n"/>
      <c r="J252" s="26" t="inlineStr"/>
    </row>
    <row r="253">
      <c r="A253" s="23" t="inlineStr">
        <is>
          <t>T1199</t>
        </is>
      </c>
      <c r="B253" s="24" t="inlineStr">
        <is>
          <t>No</t>
        </is>
      </c>
      <c r="C253" s="24" t="inlineStr">
        <is>
          <t>Trusted Relationship</t>
        </is>
      </c>
      <c r="D253" s="24" t="inlineStr">
        <is>
          <t>Initial Access</t>
        </is>
      </c>
      <c r="E253" s="24" t="inlineStr">
        <is>
          <t>IaaS; Identity Provider; Linux; macOS; Office Suite; SaaS; Windows</t>
        </is>
      </c>
      <c r="F253" s="25" t="n"/>
      <c r="G253" s="25" t="n"/>
      <c r="H253" s="25" t="n"/>
      <c r="I253" s="25" t="n"/>
      <c r="J253" s="26" t="inlineStr"/>
    </row>
    <row r="254">
      <c r="A254" s="23" t="inlineStr">
        <is>
          <t>T1200</t>
        </is>
      </c>
      <c r="B254" s="24" t="inlineStr">
        <is>
          <t>No</t>
        </is>
      </c>
      <c r="C254" s="24" t="inlineStr">
        <is>
          <t>Hardware Additions</t>
        </is>
      </c>
      <c r="D254" s="24" t="inlineStr">
        <is>
          <t>Initial Access</t>
        </is>
      </c>
      <c r="E254" s="24" t="inlineStr">
        <is>
          <t>Windows; Linux; macOS</t>
        </is>
      </c>
      <c r="F254" s="25" t="n"/>
      <c r="G254" s="25" t="n"/>
      <c r="H254" s="25" t="n"/>
      <c r="I254" s="25" t="n"/>
      <c r="J254" s="26" t="inlineStr"/>
    </row>
    <row r="255">
      <c r="A255" s="23" t="inlineStr">
        <is>
          <t>T1201</t>
        </is>
      </c>
      <c r="B255" s="24" t="inlineStr">
        <is>
          <t>No</t>
        </is>
      </c>
      <c r="C255" s="24" t="inlineStr">
        <is>
          <t>Password Policy Discovery</t>
        </is>
      </c>
      <c r="D255" s="24" t="inlineStr">
        <is>
          <t>Discovery</t>
        </is>
      </c>
      <c r="E255" s="24" t="inlineStr">
        <is>
          <t>Windows; Linux; macOS; IaaS; Network Devices; Identity Provider; SaaS; Office Suite</t>
        </is>
      </c>
      <c r="F255" s="25" t="n"/>
      <c r="G255" s="25" t="n"/>
      <c r="H255" s="25" t="n"/>
      <c r="I255" s="25" t="n"/>
      <c r="J255" s="26" t="inlineStr"/>
    </row>
    <row r="256">
      <c r="A256" s="23" t="inlineStr">
        <is>
          <t>T1202</t>
        </is>
      </c>
      <c r="B256" s="24" t="inlineStr">
        <is>
          <t>No</t>
        </is>
      </c>
      <c r="C256" s="24" t="inlineStr">
        <is>
          <t>Indirect Command Execution</t>
        </is>
      </c>
      <c r="D256" s="24" t="inlineStr">
        <is>
          <t>Stealth</t>
        </is>
      </c>
      <c r="E256" s="24" t="inlineStr">
        <is>
          <t>Windows</t>
        </is>
      </c>
      <c r="F256" s="25" t="n"/>
      <c r="G256" s="25" t="n"/>
      <c r="H256" s="25" t="n"/>
      <c r="I256" s="25" t="n"/>
      <c r="J256" s="26" t="inlineStr"/>
    </row>
    <row r="257">
      <c r="A257" s="23" t="inlineStr">
        <is>
          <t>T1203</t>
        </is>
      </c>
      <c r="B257" s="24" t="inlineStr">
        <is>
          <t>No</t>
        </is>
      </c>
      <c r="C257" s="24" t="inlineStr">
        <is>
          <t>Exploitation for Client Execution</t>
        </is>
      </c>
      <c r="D257" s="24" t="inlineStr">
        <is>
          <t>Execution</t>
        </is>
      </c>
      <c r="E257" s="24" t="inlineStr">
        <is>
          <t>Linux; macOS; Windows</t>
        </is>
      </c>
      <c r="F257" s="25" t="n"/>
      <c r="G257" s="25" t="n"/>
      <c r="H257" s="25" t="n"/>
      <c r="I257" s="25" t="n"/>
      <c r="J257" s="26" t="inlineStr"/>
    </row>
    <row r="258">
      <c r="A258" s="23" t="inlineStr">
        <is>
          <t>T1204</t>
        </is>
      </c>
      <c r="B258" s="24" t="inlineStr">
        <is>
          <t>No</t>
        </is>
      </c>
      <c r="C258" s="24" t="inlineStr">
        <is>
          <t>User Execution</t>
        </is>
      </c>
      <c r="D258" s="24" t="inlineStr">
        <is>
          <t>Execution</t>
        </is>
      </c>
      <c r="E258" s="24" t="inlineStr">
        <is>
          <t>Linux; Windows; macOS; IaaS; Containers</t>
        </is>
      </c>
      <c r="F258" s="25" t="n"/>
      <c r="G258" s="25" t="n"/>
      <c r="H258" s="25" t="n"/>
      <c r="I258" s="25" t="n"/>
      <c r="J258" s="26" t="inlineStr"/>
    </row>
    <row r="259">
      <c r="A259" s="23" t="inlineStr">
        <is>
          <t>T1204.001</t>
        </is>
      </c>
      <c r="B259" s="24" t="inlineStr">
        <is>
          <t>Yes</t>
        </is>
      </c>
      <c r="C259" s="24" t="inlineStr">
        <is>
          <t>Malicious Link</t>
        </is>
      </c>
      <c r="D259" s="24" t="inlineStr">
        <is>
          <t>Execution</t>
        </is>
      </c>
      <c r="E259" s="24" t="inlineStr">
        <is>
          <t>Linux; macOS; Windows</t>
        </is>
      </c>
      <c r="F259" s="25" t="n"/>
      <c r="G259" s="25" t="n"/>
      <c r="H259" s="25" t="n"/>
      <c r="I259" s="25" t="n"/>
      <c r="J259" s="26" t="inlineStr"/>
    </row>
    <row r="260">
      <c r="A260" s="23" t="inlineStr">
        <is>
          <t>T1204.002</t>
        </is>
      </c>
      <c r="B260" s="24" t="inlineStr">
        <is>
          <t>Yes</t>
        </is>
      </c>
      <c r="C260" s="24" t="inlineStr">
        <is>
          <t>Malicious File</t>
        </is>
      </c>
      <c r="D260" s="24" t="inlineStr">
        <is>
          <t>Execution</t>
        </is>
      </c>
      <c r="E260" s="24" t="inlineStr">
        <is>
          <t>Linux; macOS; Windows</t>
        </is>
      </c>
      <c r="F260" s="25" t="n"/>
      <c r="G260" s="25" t="n"/>
      <c r="H260" s="25" t="n"/>
      <c r="I260" s="25" t="n"/>
      <c r="J260" s="26" t="inlineStr"/>
    </row>
    <row r="261">
      <c r="A261" s="23" t="inlineStr">
        <is>
          <t>T1204.003</t>
        </is>
      </c>
      <c r="B261" s="24" t="inlineStr">
        <is>
          <t>Yes</t>
        </is>
      </c>
      <c r="C261" s="24" t="inlineStr">
        <is>
          <t>Malicious Image</t>
        </is>
      </c>
      <c r="D261" s="24" t="inlineStr">
        <is>
          <t>Execution</t>
        </is>
      </c>
      <c r="E261" s="24" t="inlineStr">
        <is>
          <t>IaaS; Containers</t>
        </is>
      </c>
      <c r="F261" s="25" t="n"/>
      <c r="G261" s="25" t="n"/>
      <c r="H261" s="25" t="n"/>
      <c r="I261" s="25" t="n"/>
      <c r="J261" s="26" t="inlineStr"/>
    </row>
    <row r="262">
      <c r="A262" s="23" t="inlineStr">
        <is>
          <t>T1204.004</t>
        </is>
      </c>
      <c r="B262" s="24" t="inlineStr">
        <is>
          <t>Yes</t>
        </is>
      </c>
      <c r="C262" s="24" t="inlineStr">
        <is>
          <t>Malicious Copy and Paste</t>
        </is>
      </c>
      <c r="D262" s="24" t="inlineStr">
        <is>
          <t>Execution</t>
        </is>
      </c>
      <c r="E262" s="24" t="inlineStr">
        <is>
          <t>Linux; macOS; Windows</t>
        </is>
      </c>
      <c r="F262" s="25" t="n"/>
      <c r="G262" s="25" t="n"/>
      <c r="H262" s="25" t="n"/>
      <c r="I262" s="25" t="n"/>
      <c r="J262" s="26" t="inlineStr"/>
    </row>
    <row r="263">
      <c r="A263" s="23" t="inlineStr">
        <is>
          <t>T1204.005</t>
        </is>
      </c>
      <c r="B263" s="24" t="inlineStr">
        <is>
          <t>Yes</t>
        </is>
      </c>
      <c r="C263" s="24" t="inlineStr">
        <is>
          <t>Malicious Library</t>
        </is>
      </c>
      <c r="D263" s="24" t="inlineStr">
        <is>
          <t>Execution</t>
        </is>
      </c>
      <c r="E263" s="24" t="inlineStr">
        <is>
          <t>Linux; macOS; Windows</t>
        </is>
      </c>
      <c r="F263" s="25" t="n"/>
      <c r="G263" s="25" t="n"/>
      <c r="H263" s="25" t="n"/>
      <c r="I263" s="25" t="n"/>
      <c r="J263" s="26" t="inlineStr"/>
    </row>
    <row r="264">
      <c r="A264" s="23" t="inlineStr">
        <is>
          <t>T1205</t>
        </is>
      </c>
      <c r="B264" s="24" t="inlineStr">
        <is>
          <t>No</t>
        </is>
      </c>
      <c r="C264" s="24" t="inlineStr">
        <is>
          <t>Traffic Signaling</t>
        </is>
      </c>
      <c r="D264" s="24" t="inlineStr">
        <is>
          <t>Stealth; Persistence; Command and Control</t>
        </is>
      </c>
      <c r="E264" s="24" t="inlineStr">
        <is>
          <t>Linux; macOS; Network Devices; Windows</t>
        </is>
      </c>
      <c r="F264" s="25" t="n"/>
      <c r="G264" s="25" t="n"/>
      <c r="H264" s="25" t="n"/>
      <c r="I264" s="25" t="n"/>
      <c r="J264" s="26" t="inlineStr"/>
    </row>
    <row r="265">
      <c r="A265" s="23" t="inlineStr">
        <is>
          <t>T1205.001</t>
        </is>
      </c>
      <c r="B265" s="24" t="inlineStr">
        <is>
          <t>Yes</t>
        </is>
      </c>
      <c r="C265" s="24" t="inlineStr">
        <is>
          <t>Port Knocking</t>
        </is>
      </c>
      <c r="D265" s="24" t="inlineStr">
        <is>
          <t>Stealth; Persistence; Command and Control</t>
        </is>
      </c>
      <c r="E265" s="24" t="inlineStr">
        <is>
          <t>Linux; macOS; Network Devices; Windows</t>
        </is>
      </c>
      <c r="F265" s="25" t="n"/>
      <c r="G265" s="25" t="n"/>
      <c r="H265" s="25" t="n"/>
      <c r="I265" s="25" t="n"/>
      <c r="J265" s="26" t="inlineStr"/>
    </row>
    <row r="266">
      <c r="A266" s="23" t="inlineStr">
        <is>
          <t>T1205.002</t>
        </is>
      </c>
      <c r="B266" s="24" t="inlineStr">
        <is>
          <t>Yes</t>
        </is>
      </c>
      <c r="C266" s="24" t="inlineStr">
        <is>
          <t>Socket Filters</t>
        </is>
      </c>
      <c r="D266" s="24" t="inlineStr">
        <is>
          <t>Stealth; Persistence; Command and Control</t>
        </is>
      </c>
      <c r="E266" s="24" t="inlineStr">
        <is>
          <t>Linux; macOS; Windows</t>
        </is>
      </c>
      <c r="F266" s="25" t="n"/>
      <c r="G266" s="25" t="n"/>
      <c r="H266" s="25" t="n"/>
      <c r="I266" s="25" t="n"/>
      <c r="J266" s="26" t="inlineStr"/>
    </row>
    <row r="267">
      <c r="A267" s="23" t="inlineStr">
        <is>
          <t>T1207</t>
        </is>
      </c>
      <c r="B267" s="24" t="inlineStr">
        <is>
          <t>No</t>
        </is>
      </c>
      <c r="C267" s="24" t="inlineStr">
        <is>
          <t>Rogue Domain Controller</t>
        </is>
      </c>
      <c r="D267" s="24" t="inlineStr">
        <is>
          <t>Defense Impairment</t>
        </is>
      </c>
      <c r="E267" s="24" t="inlineStr">
        <is>
          <t>Windows</t>
        </is>
      </c>
      <c r="F267" s="25" t="n"/>
      <c r="G267" s="25" t="n"/>
      <c r="H267" s="25" t="n"/>
      <c r="I267" s="25" t="n"/>
      <c r="J267" s="26" t="inlineStr"/>
    </row>
    <row r="268">
      <c r="A268" s="23" t="inlineStr">
        <is>
          <t>T1210</t>
        </is>
      </c>
      <c r="B268" s="24" t="inlineStr">
        <is>
          <t>No</t>
        </is>
      </c>
      <c r="C268" s="24" t="inlineStr">
        <is>
          <t>Exploitation of Remote Services</t>
        </is>
      </c>
      <c r="D268" s="24" t="inlineStr">
        <is>
          <t>Lateral Movement</t>
        </is>
      </c>
      <c r="E268" s="24" t="inlineStr">
        <is>
          <t>Linux; Windows; macOS; ESXi</t>
        </is>
      </c>
      <c r="F268" s="25" t="n"/>
      <c r="G268" s="25" t="n"/>
      <c r="H268" s="25" t="n"/>
      <c r="I268" s="25" t="n"/>
      <c r="J268" s="26" t="inlineStr"/>
    </row>
    <row r="269">
      <c r="A269" s="23" t="inlineStr">
        <is>
          <t>T1211</t>
        </is>
      </c>
      <c r="B269" s="24" t="inlineStr">
        <is>
          <t>No</t>
        </is>
      </c>
      <c r="C269" s="24" t="inlineStr">
        <is>
          <t>Exploitation for Stealth</t>
        </is>
      </c>
      <c r="D269" s="24" t="inlineStr">
        <is>
          <t>Stealth</t>
        </is>
      </c>
      <c r="E269" s="24" t="inlineStr">
        <is>
          <t>Linux; Windows; macOS; SaaS; IaaS</t>
        </is>
      </c>
      <c r="F269" s="25" t="n"/>
      <c r="G269" s="25" t="n"/>
      <c r="H269" s="25" t="n"/>
      <c r="I269" s="25" t="n"/>
      <c r="J269" s="26" t="inlineStr"/>
    </row>
    <row r="270">
      <c r="A270" s="23" t="inlineStr">
        <is>
          <t>T1212</t>
        </is>
      </c>
      <c r="B270" s="24" t="inlineStr">
        <is>
          <t>No</t>
        </is>
      </c>
      <c r="C270" s="24" t="inlineStr">
        <is>
          <t>Exploitation for Credential Access</t>
        </is>
      </c>
      <c r="D270" s="24" t="inlineStr">
        <is>
          <t>Credential Access</t>
        </is>
      </c>
      <c r="E270" s="24" t="inlineStr">
        <is>
          <t>Linux; Windows; macOS; Identity Provider</t>
        </is>
      </c>
      <c r="F270" s="25" t="n"/>
      <c r="G270" s="25" t="n"/>
      <c r="H270" s="25" t="n"/>
      <c r="I270" s="25" t="n"/>
      <c r="J270" s="26" t="inlineStr"/>
    </row>
    <row r="271">
      <c r="A271" s="23" t="inlineStr">
        <is>
          <t>T1213</t>
        </is>
      </c>
      <c r="B271" s="24" t="inlineStr">
        <is>
          <t>No</t>
        </is>
      </c>
      <c r="C271" s="24" t="inlineStr">
        <is>
          <t>Data from Information Repositories</t>
        </is>
      </c>
      <c r="D271" s="24" t="inlineStr">
        <is>
          <t>Collection</t>
        </is>
      </c>
      <c r="E271" s="24" t="inlineStr">
        <is>
          <t>Linux; Windows; macOS; SaaS; IaaS; Office Suite</t>
        </is>
      </c>
      <c r="F271" s="25" t="n"/>
      <c r="G271" s="25" t="n"/>
      <c r="H271" s="25" t="n"/>
      <c r="I271" s="25" t="n"/>
      <c r="J271" s="26" t="inlineStr"/>
    </row>
    <row r="272">
      <c r="A272" s="23" t="inlineStr">
        <is>
          <t>T1213.001</t>
        </is>
      </c>
      <c r="B272" s="24" t="inlineStr">
        <is>
          <t>Yes</t>
        </is>
      </c>
      <c r="C272" s="24" t="inlineStr">
        <is>
          <t>Confluence</t>
        </is>
      </c>
      <c r="D272" s="24" t="inlineStr">
        <is>
          <t>Collection</t>
        </is>
      </c>
      <c r="E272" s="24" t="inlineStr">
        <is>
          <t>SaaS</t>
        </is>
      </c>
      <c r="F272" s="25" t="n"/>
      <c r="G272" s="25" t="n"/>
      <c r="H272" s="25" t="n"/>
      <c r="I272" s="25" t="n"/>
      <c r="J272" s="26" t="inlineStr"/>
    </row>
    <row r="273">
      <c r="A273" s="23" t="inlineStr">
        <is>
          <t>T1213.002</t>
        </is>
      </c>
      <c r="B273" s="24" t="inlineStr">
        <is>
          <t>Yes</t>
        </is>
      </c>
      <c r="C273" s="24" t="inlineStr">
        <is>
          <t>Sharepoint</t>
        </is>
      </c>
      <c r="D273" s="24" t="inlineStr">
        <is>
          <t>Collection</t>
        </is>
      </c>
      <c r="E273" s="24" t="inlineStr">
        <is>
          <t>Office Suite; Windows</t>
        </is>
      </c>
      <c r="F273" s="25" t="n"/>
      <c r="G273" s="25" t="n"/>
      <c r="H273" s="25" t="n"/>
      <c r="I273" s="25" t="n"/>
      <c r="J273" s="26" t="inlineStr"/>
    </row>
    <row r="274">
      <c r="A274" s="23" t="inlineStr">
        <is>
          <t>T1213.003</t>
        </is>
      </c>
      <c r="B274" s="24" t="inlineStr">
        <is>
          <t>Yes</t>
        </is>
      </c>
      <c r="C274" s="24" t="inlineStr">
        <is>
          <t>Code Repositories</t>
        </is>
      </c>
      <c r="D274" s="24" t="inlineStr">
        <is>
          <t>Collection</t>
        </is>
      </c>
      <c r="E274" s="24" t="inlineStr">
        <is>
          <t>SaaS</t>
        </is>
      </c>
      <c r="F274" s="25" t="n"/>
      <c r="G274" s="25" t="n"/>
      <c r="H274" s="25" t="n"/>
      <c r="I274" s="25" t="n"/>
      <c r="J274" s="26" t="inlineStr"/>
    </row>
    <row r="275">
      <c r="A275" s="23" t="inlineStr">
        <is>
          <t>T1213.004</t>
        </is>
      </c>
      <c r="B275" s="24" t="inlineStr">
        <is>
          <t>Yes</t>
        </is>
      </c>
      <c r="C275" s="24" t="inlineStr">
        <is>
          <t>Customer Relationship Management Software</t>
        </is>
      </c>
      <c r="D275" s="24" t="inlineStr">
        <is>
          <t>Collection</t>
        </is>
      </c>
      <c r="E275" s="24" t="inlineStr">
        <is>
          <t>SaaS</t>
        </is>
      </c>
      <c r="F275" s="25" t="n"/>
      <c r="G275" s="25" t="n"/>
      <c r="H275" s="25" t="n"/>
      <c r="I275" s="25" t="n"/>
      <c r="J275" s="26" t="inlineStr"/>
    </row>
    <row r="276">
      <c r="A276" s="23" t="inlineStr">
        <is>
          <t>T1213.005</t>
        </is>
      </c>
      <c r="B276" s="24" t="inlineStr">
        <is>
          <t>Yes</t>
        </is>
      </c>
      <c r="C276" s="24" t="inlineStr">
        <is>
          <t>Messaging Applications</t>
        </is>
      </c>
      <c r="D276" s="24" t="inlineStr">
        <is>
          <t>Collection</t>
        </is>
      </c>
      <c r="E276" s="24" t="inlineStr">
        <is>
          <t>Office Suite; SaaS</t>
        </is>
      </c>
      <c r="F276" s="25" t="n"/>
      <c r="G276" s="25" t="n"/>
      <c r="H276" s="25" t="n"/>
      <c r="I276" s="25" t="n"/>
      <c r="J276" s="26" t="inlineStr"/>
    </row>
    <row r="277">
      <c r="A277" s="23" t="inlineStr">
        <is>
          <t>T1213.006</t>
        </is>
      </c>
      <c r="B277" s="24" t="inlineStr">
        <is>
          <t>Yes</t>
        </is>
      </c>
      <c r="C277" s="24" t="inlineStr">
        <is>
          <t>Databases</t>
        </is>
      </c>
      <c r="D277" s="24" t="inlineStr">
        <is>
          <t>Collection</t>
        </is>
      </c>
      <c r="E277" s="24" t="inlineStr">
        <is>
          <t>IaaS; Linux; macOS; SaaS; Windows</t>
        </is>
      </c>
      <c r="F277" s="25" t="n"/>
      <c r="G277" s="25" t="n"/>
      <c r="H277" s="25" t="n"/>
      <c r="I277" s="25" t="n"/>
      <c r="J277" s="26" t="inlineStr"/>
    </row>
    <row r="278">
      <c r="A278" s="23" t="inlineStr">
        <is>
          <t>T1216</t>
        </is>
      </c>
      <c r="B278" s="24" t="inlineStr">
        <is>
          <t>No</t>
        </is>
      </c>
      <c r="C278" s="24" t="inlineStr">
        <is>
          <t>System Script Proxy Execution</t>
        </is>
      </c>
      <c r="D278" s="24" t="inlineStr">
        <is>
          <t>Stealth</t>
        </is>
      </c>
      <c r="E278" s="24" t="inlineStr">
        <is>
          <t>Windows</t>
        </is>
      </c>
      <c r="F278" s="25" t="n"/>
      <c r="G278" s="25" t="n"/>
      <c r="H278" s="25" t="n"/>
      <c r="I278" s="25" t="n"/>
      <c r="J278" s="26" t="inlineStr"/>
    </row>
    <row r="279">
      <c r="A279" s="23" t="inlineStr">
        <is>
          <t>T1216.001</t>
        </is>
      </c>
      <c r="B279" s="24" t="inlineStr">
        <is>
          <t>Yes</t>
        </is>
      </c>
      <c r="C279" s="24" t="inlineStr">
        <is>
          <t>PubPrn</t>
        </is>
      </c>
      <c r="D279" s="24" t="inlineStr">
        <is>
          <t>Stealth</t>
        </is>
      </c>
      <c r="E279" s="24" t="inlineStr">
        <is>
          <t>Windows</t>
        </is>
      </c>
      <c r="F279" s="25" t="n"/>
      <c r="G279" s="25" t="n"/>
      <c r="H279" s="25" t="n"/>
      <c r="I279" s="25" t="n"/>
      <c r="J279" s="26" t="inlineStr"/>
    </row>
    <row r="280">
      <c r="A280" s="23" t="inlineStr">
        <is>
          <t>T1216.002</t>
        </is>
      </c>
      <c r="B280" s="24" t="inlineStr">
        <is>
          <t>Yes</t>
        </is>
      </c>
      <c r="C280" s="24" t="inlineStr">
        <is>
          <t>SyncAppvPublishingServer</t>
        </is>
      </c>
      <c r="D280" s="24" t="inlineStr">
        <is>
          <t>Stealth</t>
        </is>
      </c>
      <c r="E280" s="24" t="inlineStr">
        <is>
          <t>Windows</t>
        </is>
      </c>
      <c r="F280" s="25" t="n"/>
      <c r="G280" s="25" t="n"/>
      <c r="H280" s="25" t="n"/>
      <c r="I280" s="25" t="n"/>
      <c r="J280" s="26" t="inlineStr"/>
    </row>
    <row r="281">
      <c r="A281" s="23" t="inlineStr">
        <is>
          <t>T1217</t>
        </is>
      </c>
      <c r="B281" s="24" t="inlineStr">
        <is>
          <t>No</t>
        </is>
      </c>
      <c r="C281" s="24" t="inlineStr">
        <is>
          <t>Browser Information Discovery</t>
        </is>
      </c>
      <c r="D281" s="24" t="inlineStr">
        <is>
          <t>Discovery</t>
        </is>
      </c>
      <c r="E281" s="24" t="inlineStr">
        <is>
          <t>Linux; macOS; Windows</t>
        </is>
      </c>
      <c r="F281" s="25" t="n"/>
      <c r="G281" s="25" t="n"/>
      <c r="H281" s="25" t="n"/>
      <c r="I281" s="25" t="n"/>
      <c r="J281" s="26" t="inlineStr"/>
    </row>
    <row r="282">
      <c r="A282" s="23" t="inlineStr">
        <is>
          <t>T1218</t>
        </is>
      </c>
      <c r="B282" s="24" t="inlineStr">
        <is>
          <t>No</t>
        </is>
      </c>
      <c r="C282" s="24" t="inlineStr">
        <is>
          <t>System Binary Proxy Execution</t>
        </is>
      </c>
      <c r="D282" s="24" t="inlineStr">
        <is>
          <t>Stealth</t>
        </is>
      </c>
      <c r="E282" s="24" t="inlineStr">
        <is>
          <t>Linux; macOS; Windows</t>
        </is>
      </c>
      <c r="F282" s="25" t="n"/>
      <c r="G282" s="25" t="n"/>
      <c r="H282" s="25" t="n"/>
      <c r="I282" s="25" t="n"/>
      <c r="J282" s="26" t="inlineStr"/>
    </row>
    <row r="283">
      <c r="A283" s="23" t="inlineStr">
        <is>
          <t>T1218.001</t>
        </is>
      </c>
      <c r="B283" s="24" t="inlineStr">
        <is>
          <t>Yes</t>
        </is>
      </c>
      <c r="C283" s="24" t="inlineStr">
        <is>
          <t>Compiled HTML File</t>
        </is>
      </c>
      <c r="D283" s="24" t="inlineStr">
        <is>
          <t>Stealth</t>
        </is>
      </c>
      <c r="E283" s="24" t="inlineStr">
        <is>
          <t>Windows</t>
        </is>
      </c>
      <c r="F283" s="25" t="n"/>
      <c r="G283" s="25" t="n"/>
      <c r="H283" s="25" t="n"/>
      <c r="I283" s="25" t="n"/>
      <c r="J283" s="26" t="inlineStr"/>
    </row>
    <row r="284">
      <c r="A284" s="23" t="inlineStr">
        <is>
          <t>T1218.002</t>
        </is>
      </c>
      <c r="B284" s="24" t="inlineStr">
        <is>
          <t>Yes</t>
        </is>
      </c>
      <c r="C284" s="24" t="inlineStr">
        <is>
          <t>Control Panel</t>
        </is>
      </c>
      <c r="D284" s="24" t="inlineStr">
        <is>
          <t>Stealth</t>
        </is>
      </c>
      <c r="E284" s="24" t="inlineStr">
        <is>
          <t>Windows</t>
        </is>
      </c>
      <c r="F284" s="25" t="n"/>
      <c r="G284" s="25" t="n"/>
      <c r="H284" s="25" t="n"/>
      <c r="I284" s="25" t="n"/>
      <c r="J284" s="26" t="inlineStr"/>
    </row>
    <row r="285">
      <c r="A285" s="23" t="inlineStr">
        <is>
          <t>T1218.003</t>
        </is>
      </c>
      <c r="B285" s="24" t="inlineStr">
        <is>
          <t>Yes</t>
        </is>
      </c>
      <c r="C285" s="24" t="inlineStr">
        <is>
          <t>CMSTP</t>
        </is>
      </c>
      <c r="D285" s="24" t="inlineStr">
        <is>
          <t>Stealth</t>
        </is>
      </c>
      <c r="E285" s="24" t="inlineStr">
        <is>
          <t>Windows</t>
        </is>
      </c>
      <c r="F285" s="25" t="n"/>
      <c r="G285" s="25" t="n"/>
      <c r="H285" s="25" t="n"/>
      <c r="I285" s="25" t="n"/>
      <c r="J285" s="26" t="inlineStr"/>
    </row>
    <row r="286">
      <c r="A286" s="23" t="inlineStr">
        <is>
          <t>T1218.004</t>
        </is>
      </c>
      <c r="B286" s="24" t="inlineStr">
        <is>
          <t>Yes</t>
        </is>
      </c>
      <c r="C286" s="24" t="inlineStr">
        <is>
          <t>InstallUtil</t>
        </is>
      </c>
      <c r="D286" s="24" t="inlineStr">
        <is>
          <t>Stealth</t>
        </is>
      </c>
      <c r="E286" s="24" t="inlineStr">
        <is>
          <t>Windows</t>
        </is>
      </c>
      <c r="F286" s="25" t="n"/>
      <c r="G286" s="25" t="n"/>
      <c r="H286" s="25" t="n"/>
      <c r="I286" s="25" t="n"/>
      <c r="J286" s="26" t="inlineStr"/>
    </row>
    <row r="287">
      <c r="A287" s="23" t="inlineStr">
        <is>
          <t>T1218.005</t>
        </is>
      </c>
      <c r="B287" s="24" t="inlineStr">
        <is>
          <t>Yes</t>
        </is>
      </c>
      <c r="C287" s="24" t="inlineStr">
        <is>
          <t>Mshta</t>
        </is>
      </c>
      <c r="D287" s="24" t="inlineStr">
        <is>
          <t>Stealth</t>
        </is>
      </c>
      <c r="E287" s="24" t="inlineStr">
        <is>
          <t>Windows</t>
        </is>
      </c>
      <c r="F287" s="25" t="n"/>
      <c r="G287" s="25" t="n"/>
      <c r="H287" s="25" t="n"/>
      <c r="I287" s="25" t="n"/>
      <c r="J287" s="26" t="inlineStr"/>
    </row>
    <row r="288">
      <c r="A288" s="23" t="inlineStr">
        <is>
          <t>T1218.007</t>
        </is>
      </c>
      <c r="B288" s="24" t="inlineStr">
        <is>
          <t>Yes</t>
        </is>
      </c>
      <c r="C288" s="24" t="inlineStr">
        <is>
          <t>Msiexec</t>
        </is>
      </c>
      <c r="D288" s="24" t="inlineStr">
        <is>
          <t>Stealth</t>
        </is>
      </c>
      <c r="E288" s="24" t="inlineStr">
        <is>
          <t>Windows</t>
        </is>
      </c>
      <c r="F288" s="25" t="n"/>
      <c r="G288" s="25" t="n"/>
      <c r="H288" s="25" t="n"/>
      <c r="I288" s="25" t="n"/>
      <c r="J288" s="26" t="inlineStr"/>
    </row>
    <row r="289">
      <c r="A289" s="23" t="inlineStr">
        <is>
          <t>T1218.008</t>
        </is>
      </c>
      <c r="B289" s="24" t="inlineStr">
        <is>
          <t>Yes</t>
        </is>
      </c>
      <c r="C289" s="24" t="inlineStr">
        <is>
          <t>Odbcconf</t>
        </is>
      </c>
      <c r="D289" s="24" t="inlineStr">
        <is>
          <t>Stealth</t>
        </is>
      </c>
      <c r="E289" s="24" t="inlineStr">
        <is>
          <t>Windows</t>
        </is>
      </c>
      <c r="F289" s="25" t="n"/>
      <c r="G289" s="25" t="n"/>
      <c r="H289" s="25" t="n"/>
      <c r="I289" s="25" t="n"/>
      <c r="J289" s="26" t="inlineStr"/>
    </row>
    <row r="290">
      <c r="A290" s="23" t="inlineStr">
        <is>
          <t>T1218.009</t>
        </is>
      </c>
      <c r="B290" s="24" t="inlineStr">
        <is>
          <t>Yes</t>
        </is>
      </c>
      <c r="C290" s="24" t="inlineStr">
        <is>
          <t>Regsvcs/Regasm</t>
        </is>
      </c>
      <c r="D290" s="24" t="inlineStr">
        <is>
          <t>Stealth</t>
        </is>
      </c>
      <c r="E290" s="24" t="inlineStr">
        <is>
          <t>Windows</t>
        </is>
      </c>
      <c r="F290" s="25" t="n"/>
      <c r="G290" s="25" t="n"/>
      <c r="H290" s="25" t="n"/>
      <c r="I290" s="25" t="n"/>
      <c r="J290" s="26" t="inlineStr"/>
    </row>
    <row r="291">
      <c r="A291" s="23" t="inlineStr">
        <is>
          <t>T1218.010</t>
        </is>
      </c>
      <c r="B291" s="24" t="inlineStr">
        <is>
          <t>Yes</t>
        </is>
      </c>
      <c r="C291" s="24" t="inlineStr">
        <is>
          <t>Regsvr32</t>
        </is>
      </c>
      <c r="D291" s="24" t="inlineStr">
        <is>
          <t>Stealth</t>
        </is>
      </c>
      <c r="E291" s="24" t="inlineStr">
        <is>
          <t>Windows</t>
        </is>
      </c>
      <c r="F291" s="25" t="n"/>
      <c r="G291" s="25" t="n"/>
      <c r="H291" s="25" t="n"/>
      <c r="I291" s="25" t="n"/>
      <c r="J291" s="26" t="inlineStr"/>
    </row>
    <row r="292">
      <c r="A292" s="23" t="inlineStr">
        <is>
          <t>T1218.011</t>
        </is>
      </c>
      <c r="B292" s="24" t="inlineStr">
        <is>
          <t>Yes</t>
        </is>
      </c>
      <c r="C292" s="24" t="inlineStr">
        <is>
          <t>Rundll32</t>
        </is>
      </c>
      <c r="D292" s="24" t="inlineStr">
        <is>
          <t>Stealth</t>
        </is>
      </c>
      <c r="E292" s="24" t="inlineStr">
        <is>
          <t>Windows</t>
        </is>
      </c>
      <c r="F292" s="25" t="n"/>
      <c r="G292" s="25" t="n"/>
      <c r="H292" s="25" t="n"/>
      <c r="I292" s="25" t="n"/>
      <c r="J292" s="26" t="inlineStr"/>
    </row>
    <row r="293">
      <c r="A293" s="23" t="inlineStr">
        <is>
          <t>T1218.012</t>
        </is>
      </c>
      <c r="B293" s="24" t="inlineStr">
        <is>
          <t>Yes</t>
        </is>
      </c>
      <c r="C293" s="24" t="inlineStr">
        <is>
          <t>Verclsid</t>
        </is>
      </c>
      <c r="D293" s="24" t="inlineStr">
        <is>
          <t>Stealth</t>
        </is>
      </c>
      <c r="E293" s="24" t="inlineStr">
        <is>
          <t>Windows</t>
        </is>
      </c>
      <c r="F293" s="25" t="n"/>
      <c r="G293" s="25" t="n"/>
      <c r="H293" s="25" t="n"/>
      <c r="I293" s="25" t="n"/>
      <c r="J293" s="26" t="inlineStr"/>
    </row>
    <row r="294">
      <c r="A294" s="23" t="inlineStr">
        <is>
          <t>T1218.013</t>
        </is>
      </c>
      <c r="B294" s="24" t="inlineStr">
        <is>
          <t>Yes</t>
        </is>
      </c>
      <c r="C294" s="24" t="inlineStr">
        <is>
          <t>Mavinject</t>
        </is>
      </c>
      <c r="D294" s="24" t="inlineStr">
        <is>
          <t>Stealth</t>
        </is>
      </c>
      <c r="E294" s="24" t="inlineStr">
        <is>
          <t>Windows</t>
        </is>
      </c>
      <c r="F294" s="25" t="n"/>
      <c r="G294" s="25" t="n"/>
      <c r="H294" s="25" t="n"/>
      <c r="I294" s="25" t="n"/>
      <c r="J294" s="26" t="inlineStr"/>
    </row>
    <row r="295">
      <c r="A295" s="23" t="inlineStr">
        <is>
          <t>T1218.014</t>
        </is>
      </c>
      <c r="B295" s="24" t="inlineStr">
        <is>
          <t>Yes</t>
        </is>
      </c>
      <c r="C295" s="24" t="inlineStr">
        <is>
          <t>MMC</t>
        </is>
      </c>
      <c r="D295" s="24" t="inlineStr">
        <is>
          <t>Stealth</t>
        </is>
      </c>
      <c r="E295" s="24" t="inlineStr">
        <is>
          <t>Windows</t>
        </is>
      </c>
      <c r="F295" s="25" t="n"/>
      <c r="G295" s="25" t="n"/>
      <c r="H295" s="25" t="n"/>
      <c r="I295" s="25" t="n"/>
      <c r="J295" s="26" t="inlineStr"/>
    </row>
    <row r="296">
      <c r="A296" s="23" t="inlineStr">
        <is>
          <t>T1218.015</t>
        </is>
      </c>
      <c r="B296" s="24" t="inlineStr">
        <is>
          <t>Yes</t>
        </is>
      </c>
      <c r="C296" s="24" t="inlineStr">
        <is>
          <t>Electron Applications</t>
        </is>
      </c>
      <c r="D296" s="24" t="inlineStr">
        <is>
          <t>Stealth</t>
        </is>
      </c>
      <c r="E296" s="24" t="inlineStr">
        <is>
          <t>Linux; macOS; Windows</t>
        </is>
      </c>
      <c r="F296" s="25" t="n"/>
      <c r="G296" s="25" t="n"/>
      <c r="H296" s="25" t="n"/>
      <c r="I296" s="25" t="n"/>
      <c r="J296" s="26" t="inlineStr"/>
    </row>
    <row r="297">
      <c r="A297" s="23" t="inlineStr">
        <is>
          <t>T1219</t>
        </is>
      </c>
      <c r="B297" s="24" t="inlineStr">
        <is>
          <t>No</t>
        </is>
      </c>
      <c r="C297" s="24" t="inlineStr">
        <is>
          <t>Remote Access Tools</t>
        </is>
      </c>
      <c r="D297" s="24" t="inlineStr">
        <is>
          <t>Command and Control</t>
        </is>
      </c>
      <c r="E297" s="24" t="inlineStr">
        <is>
          <t>Linux; macOS; Windows</t>
        </is>
      </c>
      <c r="F297" s="25" t="n"/>
      <c r="G297" s="25" t="n"/>
      <c r="H297" s="25" t="n"/>
      <c r="I297" s="25" t="n"/>
      <c r="J297" s="26" t="inlineStr"/>
    </row>
    <row r="298">
      <c r="A298" s="23" t="inlineStr">
        <is>
          <t>T1219.001</t>
        </is>
      </c>
      <c r="B298" s="24" t="inlineStr">
        <is>
          <t>Yes</t>
        </is>
      </c>
      <c r="C298" s="24" t="inlineStr">
        <is>
          <t>IDE Tunneling</t>
        </is>
      </c>
      <c r="D298" s="24" t="inlineStr">
        <is>
          <t>Command and Control</t>
        </is>
      </c>
      <c r="E298" s="24" t="inlineStr">
        <is>
          <t>Linux; macOS; Windows</t>
        </is>
      </c>
      <c r="F298" s="25" t="n"/>
      <c r="G298" s="25" t="n"/>
      <c r="H298" s="25" t="n"/>
      <c r="I298" s="25" t="n"/>
      <c r="J298" s="26" t="inlineStr"/>
    </row>
    <row r="299">
      <c r="A299" s="23" t="inlineStr">
        <is>
          <t>T1219.002</t>
        </is>
      </c>
      <c r="B299" s="24" t="inlineStr">
        <is>
          <t>Yes</t>
        </is>
      </c>
      <c r="C299" s="24" t="inlineStr">
        <is>
          <t>Remote Desktop Software</t>
        </is>
      </c>
      <c r="D299" s="24" t="inlineStr">
        <is>
          <t>Command and Control</t>
        </is>
      </c>
      <c r="E299" s="24" t="inlineStr">
        <is>
          <t>Linux; macOS; Windows</t>
        </is>
      </c>
      <c r="F299" s="25" t="n"/>
      <c r="G299" s="25" t="n"/>
      <c r="H299" s="25" t="n"/>
      <c r="I299" s="25" t="n"/>
      <c r="J299" s="26" t="inlineStr"/>
    </row>
    <row r="300">
      <c r="A300" s="23" t="inlineStr">
        <is>
          <t>T1219.003</t>
        </is>
      </c>
      <c r="B300" s="24" t="inlineStr">
        <is>
          <t>Yes</t>
        </is>
      </c>
      <c r="C300" s="24" t="inlineStr">
        <is>
          <t>Remote Access Hardware</t>
        </is>
      </c>
      <c r="D300" s="24" t="inlineStr">
        <is>
          <t>Command and Control</t>
        </is>
      </c>
      <c r="E300" s="24" t="inlineStr">
        <is>
          <t>Linux; macOS; Windows</t>
        </is>
      </c>
      <c r="F300" s="25" t="n"/>
      <c r="G300" s="25" t="n"/>
      <c r="H300" s="25" t="n"/>
      <c r="I300" s="25" t="n"/>
      <c r="J300" s="26" t="inlineStr"/>
    </row>
    <row r="301">
      <c r="A301" s="23" t="inlineStr">
        <is>
          <t>T1220</t>
        </is>
      </c>
      <c r="B301" s="24" t="inlineStr">
        <is>
          <t>No</t>
        </is>
      </c>
      <c r="C301" s="24" t="inlineStr">
        <is>
          <t>XSL Script Processing</t>
        </is>
      </c>
      <c r="D301" s="24" t="inlineStr">
        <is>
          <t>Stealth</t>
        </is>
      </c>
      <c r="E301" s="24" t="inlineStr">
        <is>
          <t>Windows</t>
        </is>
      </c>
      <c r="F301" s="25" t="n"/>
      <c r="G301" s="25" t="n"/>
      <c r="H301" s="25" t="n"/>
      <c r="I301" s="25" t="n"/>
      <c r="J301" s="26" t="inlineStr"/>
    </row>
    <row r="302">
      <c r="A302" s="23" t="inlineStr">
        <is>
          <t>T1221</t>
        </is>
      </c>
      <c r="B302" s="24" t="inlineStr">
        <is>
          <t>No</t>
        </is>
      </c>
      <c r="C302" s="24" t="inlineStr">
        <is>
          <t>Template Injection</t>
        </is>
      </c>
      <c r="D302" s="24" t="inlineStr">
        <is>
          <t>Stealth</t>
        </is>
      </c>
      <c r="E302" s="24" t="inlineStr">
        <is>
          <t>Windows</t>
        </is>
      </c>
      <c r="F302" s="25" t="n"/>
      <c r="G302" s="25" t="n"/>
      <c r="H302" s="25" t="n"/>
      <c r="I302" s="25" t="n"/>
      <c r="J302" s="26" t="inlineStr"/>
    </row>
    <row r="303">
      <c r="A303" s="23" t="inlineStr">
        <is>
          <t>T1222</t>
        </is>
      </c>
      <c r="B303" s="24" t="inlineStr">
        <is>
          <t>No</t>
        </is>
      </c>
      <c r="C303" s="24" t="inlineStr">
        <is>
          <t>File and Directory Permissions Modification</t>
        </is>
      </c>
      <c r="D303" s="24" t="inlineStr">
        <is>
          <t>Defense Impairment</t>
        </is>
      </c>
      <c r="E303" s="24" t="inlineStr">
        <is>
          <t>ESXi; Linux; macOS; Windows</t>
        </is>
      </c>
      <c r="F303" s="25" t="n"/>
      <c r="G303" s="25" t="n"/>
      <c r="H303" s="25" t="n"/>
      <c r="I303" s="25" t="n"/>
      <c r="J303" s="26" t="inlineStr"/>
    </row>
    <row r="304">
      <c r="A304" s="23" t="inlineStr">
        <is>
          <t>T1222.001</t>
        </is>
      </c>
      <c r="B304" s="24" t="inlineStr">
        <is>
          <t>Yes</t>
        </is>
      </c>
      <c r="C304" s="24" t="inlineStr">
        <is>
          <t>Windows Permissions</t>
        </is>
      </c>
      <c r="D304" s="24" t="inlineStr">
        <is>
          <t>Defense Impairment</t>
        </is>
      </c>
      <c r="E304" s="24" t="inlineStr">
        <is>
          <t>Windows</t>
        </is>
      </c>
      <c r="F304" s="25" t="n"/>
      <c r="G304" s="25" t="n"/>
      <c r="H304" s="25" t="n"/>
      <c r="I304" s="25" t="n"/>
      <c r="J304" s="26" t="inlineStr"/>
    </row>
    <row r="305">
      <c r="A305" s="23" t="inlineStr">
        <is>
          <t>T1222.002</t>
        </is>
      </c>
      <c r="B305" s="24" t="inlineStr">
        <is>
          <t>Yes</t>
        </is>
      </c>
      <c r="C305" s="24" t="inlineStr">
        <is>
          <t>Linux and Mac Permissions</t>
        </is>
      </c>
      <c r="D305" s="24" t="inlineStr">
        <is>
          <t>Defense Impairment</t>
        </is>
      </c>
      <c r="E305" s="24" t="inlineStr">
        <is>
          <t>Linux; macOS</t>
        </is>
      </c>
      <c r="F305" s="25" t="n"/>
      <c r="G305" s="25" t="n"/>
      <c r="H305" s="25" t="n"/>
      <c r="I305" s="25" t="n"/>
      <c r="J305" s="26" t="inlineStr"/>
    </row>
    <row r="306">
      <c r="A306" s="23" t="inlineStr">
        <is>
          <t>T1480</t>
        </is>
      </c>
      <c r="B306" s="24" t="inlineStr">
        <is>
          <t>No</t>
        </is>
      </c>
      <c r="C306" s="24" t="inlineStr">
        <is>
          <t>Execution Guardrails</t>
        </is>
      </c>
      <c r="D306" s="24" t="inlineStr">
        <is>
          <t>Stealth</t>
        </is>
      </c>
      <c r="E306" s="24" t="inlineStr">
        <is>
          <t>ESXi; Linux; macOS; Windows</t>
        </is>
      </c>
      <c r="F306" s="25" t="n"/>
      <c r="G306" s="25" t="n"/>
      <c r="H306" s="25" t="n"/>
      <c r="I306" s="25" t="n"/>
      <c r="J306" s="26" t="inlineStr"/>
    </row>
    <row r="307">
      <c r="A307" s="23" t="inlineStr">
        <is>
          <t>T1480.001</t>
        </is>
      </c>
      <c r="B307" s="24" t="inlineStr">
        <is>
          <t>Yes</t>
        </is>
      </c>
      <c r="C307" s="24" t="inlineStr">
        <is>
          <t>Environmental Keying</t>
        </is>
      </c>
      <c r="D307" s="24" t="inlineStr">
        <is>
          <t>Stealth</t>
        </is>
      </c>
      <c r="E307" s="24" t="inlineStr">
        <is>
          <t>Linux; Windows; macOS</t>
        </is>
      </c>
      <c r="F307" s="25" t="n"/>
      <c r="G307" s="25" t="n"/>
      <c r="H307" s="25" t="n"/>
      <c r="I307" s="25" t="n"/>
      <c r="J307" s="26" t="inlineStr"/>
    </row>
    <row r="308">
      <c r="A308" s="23" t="inlineStr">
        <is>
          <t>T1480.002</t>
        </is>
      </c>
      <c r="B308" s="24" t="inlineStr">
        <is>
          <t>Yes</t>
        </is>
      </c>
      <c r="C308" s="24" t="inlineStr">
        <is>
          <t>Mutual Exclusion</t>
        </is>
      </c>
      <c r="D308" s="24" t="inlineStr">
        <is>
          <t>Stealth</t>
        </is>
      </c>
      <c r="E308" s="24" t="inlineStr">
        <is>
          <t>Linux; macOS; Windows</t>
        </is>
      </c>
      <c r="F308" s="25" t="n"/>
      <c r="G308" s="25" t="n"/>
      <c r="H308" s="25" t="n"/>
      <c r="I308" s="25" t="n"/>
      <c r="J308" s="26" t="inlineStr"/>
    </row>
    <row r="309">
      <c r="A309" s="23" t="inlineStr">
        <is>
          <t>T1482</t>
        </is>
      </c>
      <c r="B309" s="24" t="inlineStr">
        <is>
          <t>No</t>
        </is>
      </c>
      <c r="C309" s="24" t="inlineStr">
        <is>
          <t>Domain Trust Discovery</t>
        </is>
      </c>
      <c r="D309" s="24" t="inlineStr">
        <is>
          <t>Discovery</t>
        </is>
      </c>
      <c r="E309" s="24" t="inlineStr">
        <is>
          <t>Windows</t>
        </is>
      </c>
      <c r="F309" s="25" t="n"/>
      <c r="G309" s="25" t="n"/>
      <c r="H309" s="25" t="n"/>
      <c r="I309" s="25" t="n"/>
      <c r="J309" s="26" t="inlineStr"/>
    </row>
    <row r="310">
      <c r="A310" s="23" t="inlineStr">
        <is>
          <t>T1484</t>
        </is>
      </c>
      <c r="B310" s="24" t="inlineStr">
        <is>
          <t>No</t>
        </is>
      </c>
      <c r="C310" s="24" t="inlineStr">
        <is>
          <t>Domain or Tenant Policy Modification</t>
        </is>
      </c>
      <c r="D310" s="24" t="inlineStr">
        <is>
          <t>Defense Impairment; Privilege Escalation</t>
        </is>
      </c>
      <c r="E310" s="24" t="inlineStr">
        <is>
          <t>Windows; Identity Provider</t>
        </is>
      </c>
      <c r="F310" s="25" t="n"/>
      <c r="G310" s="25" t="n"/>
      <c r="H310" s="25" t="n"/>
      <c r="I310" s="25" t="n"/>
      <c r="J310" s="26" t="inlineStr"/>
    </row>
    <row r="311">
      <c r="A311" s="23" t="inlineStr">
        <is>
          <t>T1484.001</t>
        </is>
      </c>
      <c r="B311" s="24" t="inlineStr">
        <is>
          <t>Yes</t>
        </is>
      </c>
      <c r="C311" s="24" t="inlineStr">
        <is>
          <t>Group Policy Modification</t>
        </is>
      </c>
      <c r="D311" s="24" t="inlineStr">
        <is>
          <t>Defense Impairment; Privilege Escalation</t>
        </is>
      </c>
      <c r="E311" s="24" t="inlineStr">
        <is>
          <t>Windows</t>
        </is>
      </c>
      <c r="F311" s="25" t="n"/>
      <c r="G311" s="25" t="n"/>
      <c r="H311" s="25" t="n"/>
      <c r="I311" s="25" t="n"/>
      <c r="J311" s="26" t="inlineStr"/>
    </row>
    <row r="312">
      <c r="A312" s="23" t="inlineStr">
        <is>
          <t>T1484.002</t>
        </is>
      </c>
      <c r="B312" s="24" t="inlineStr">
        <is>
          <t>Yes</t>
        </is>
      </c>
      <c r="C312" s="24" t="inlineStr">
        <is>
          <t>Trust Modification</t>
        </is>
      </c>
      <c r="D312" s="24" t="inlineStr">
        <is>
          <t>Defense Impairment; Privilege Escalation</t>
        </is>
      </c>
      <c r="E312" s="24" t="inlineStr">
        <is>
          <t>Identity Provider; Windows</t>
        </is>
      </c>
      <c r="F312" s="25" t="n"/>
      <c r="G312" s="25" t="n"/>
      <c r="H312" s="25" t="n"/>
      <c r="I312" s="25" t="n"/>
      <c r="J312" s="26" t="inlineStr"/>
    </row>
    <row r="313">
      <c r="A313" s="23" t="inlineStr">
        <is>
          <t>T1485</t>
        </is>
      </c>
      <c r="B313" s="24" t="inlineStr">
        <is>
          <t>No</t>
        </is>
      </c>
      <c r="C313" s="24" t="inlineStr">
        <is>
          <t>Data Destruction</t>
        </is>
      </c>
      <c r="D313" s="24" t="inlineStr">
        <is>
          <t>Impact</t>
        </is>
      </c>
      <c r="E313" s="24" t="inlineStr">
        <is>
          <t>Containers; ESXi; IaaS; Linux; macOS; Windows</t>
        </is>
      </c>
      <c r="F313" s="25" t="n"/>
      <c r="G313" s="25" t="n"/>
      <c r="H313" s="25" t="n"/>
      <c r="I313" s="25" t="n"/>
      <c r="J313" s="26" t="inlineStr"/>
    </row>
    <row r="314">
      <c r="A314" s="23" t="inlineStr">
        <is>
          <t>T1485.001</t>
        </is>
      </c>
      <c r="B314" s="24" t="inlineStr">
        <is>
          <t>Yes</t>
        </is>
      </c>
      <c r="C314" s="24" t="inlineStr">
        <is>
          <t>Lifecycle-Triggered Deletion</t>
        </is>
      </c>
      <c r="D314" s="24" t="inlineStr">
        <is>
          <t>Impact</t>
        </is>
      </c>
      <c r="E314" s="24" t="inlineStr">
        <is>
          <t>IaaS</t>
        </is>
      </c>
      <c r="F314" s="25" t="n"/>
      <c r="G314" s="25" t="n"/>
      <c r="H314" s="25" t="n"/>
      <c r="I314" s="25" t="n"/>
      <c r="J314" s="26" t="inlineStr"/>
    </row>
    <row r="315">
      <c r="A315" s="23" t="inlineStr">
        <is>
          <t>T1486</t>
        </is>
      </c>
      <c r="B315" s="24" t="inlineStr">
        <is>
          <t>No</t>
        </is>
      </c>
      <c r="C315" s="24" t="inlineStr">
        <is>
          <t>Data Encrypted for Impact</t>
        </is>
      </c>
      <c r="D315" s="24" t="inlineStr">
        <is>
          <t>Impact</t>
        </is>
      </c>
      <c r="E315" s="24" t="inlineStr">
        <is>
          <t>ESXi; IaaS; Linux; macOS; Windows</t>
        </is>
      </c>
      <c r="F315" s="25" t="n"/>
      <c r="G315" s="25" t="n"/>
      <c r="H315" s="25" t="n"/>
      <c r="I315" s="25" t="n"/>
      <c r="J315" s="26" t="inlineStr"/>
    </row>
    <row r="316">
      <c r="A316" s="23" t="inlineStr">
        <is>
          <t>T1489</t>
        </is>
      </c>
      <c r="B316" s="24" t="inlineStr">
        <is>
          <t>No</t>
        </is>
      </c>
      <c r="C316" s="24" t="inlineStr">
        <is>
          <t>Service Stop</t>
        </is>
      </c>
      <c r="D316" s="24" t="inlineStr">
        <is>
          <t>Impact</t>
        </is>
      </c>
      <c r="E316" s="24" t="inlineStr">
        <is>
          <t>ESXi; IaaS; Linux; macOS; Windows</t>
        </is>
      </c>
      <c r="F316" s="25" t="n"/>
      <c r="G316" s="25" t="n"/>
      <c r="H316" s="25" t="n"/>
      <c r="I316" s="25" t="n"/>
      <c r="J316" s="26" t="inlineStr"/>
    </row>
    <row r="317">
      <c r="A317" s="23" t="inlineStr">
        <is>
          <t>T1490</t>
        </is>
      </c>
      <c r="B317" s="24" t="inlineStr">
        <is>
          <t>No</t>
        </is>
      </c>
      <c r="C317" s="24" t="inlineStr">
        <is>
          <t>Inhibit System Recovery</t>
        </is>
      </c>
      <c r="D317" s="24" t="inlineStr">
        <is>
          <t>Impact</t>
        </is>
      </c>
      <c r="E317" s="24" t="inlineStr">
        <is>
          <t>Containers; ESXi; IaaS; Linux; macOS; Network Devices; Windows</t>
        </is>
      </c>
      <c r="F317" s="25" t="n"/>
      <c r="G317" s="25" t="n"/>
      <c r="H317" s="25" t="n"/>
      <c r="I317" s="25" t="n"/>
      <c r="J317" s="26" t="inlineStr"/>
    </row>
    <row r="318">
      <c r="A318" s="23" t="inlineStr">
        <is>
          <t>T1491</t>
        </is>
      </c>
      <c r="B318" s="24" t="inlineStr">
        <is>
          <t>No</t>
        </is>
      </c>
      <c r="C318" s="24" t="inlineStr">
        <is>
          <t>Defacement</t>
        </is>
      </c>
      <c r="D318" s="24" t="inlineStr">
        <is>
          <t>Impact</t>
        </is>
      </c>
      <c r="E318" s="24" t="inlineStr">
        <is>
          <t>Windows; IaaS; Linux; macOS; ESXi</t>
        </is>
      </c>
      <c r="F318" s="25" t="n"/>
      <c r="G318" s="25" t="n"/>
      <c r="H318" s="25" t="n"/>
      <c r="I318" s="25" t="n"/>
      <c r="J318" s="26" t="inlineStr"/>
    </row>
    <row r="319">
      <c r="A319" s="23" t="inlineStr">
        <is>
          <t>T1491.001</t>
        </is>
      </c>
      <c r="B319" s="24" t="inlineStr">
        <is>
          <t>Yes</t>
        </is>
      </c>
      <c r="C319" s="24" t="inlineStr">
        <is>
          <t>Internal Defacement</t>
        </is>
      </c>
      <c r="D319" s="24" t="inlineStr">
        <is>
          <t>Impact</t>
        </is>
      </c>
      <c r="E319" s="24" t="inlineStr">
        <is>
          <t>ESXi; Linux; macOS; Windows</t>
        </is>
      </c>
      <c r="F319" s="25" t="n"/>
      <c r="G319" s="25" t="n"/>
      <c r="H319" s="25" t="n"/>
      <c r="I319" s="25" t="n"/>
      <c r="J319" s="26" t="inlineStr"/>
    </row>
    <row r="320">
      <c r="A320" s="23" t="inlineStr">
        <is>
          <t>T1491.002</t>
        </is>
      </c>
      <c r="B320" s="24" t="inlineStr">
        <is>
          <t>Yes</t>
        </is>
      </c>
      <c r="C320" s="24" t="inlineStr">
        <is>
          <t>External Defacement</t>
        </is>
      </c>
      <c r="D320" s="24" t="inlineStr">
        <is>
          <t>Impact</t>
        </is>
      </c>
      <c r="E320" s="24" t="inlineStr">
        <is>
          <t>Windows; IaaS; Linux; macOS</t>
        </is>
      </c>
      <c r="F320" s="25" t="n"/>
      <c r="G320" s="25" t="n"/>
      <c r="H320" s="25" t="n"/>
      <c r="I320" s="25" t="n"/>
      <c r="J320" s="26" t="inlineStr"/>
    </row>
    <row r="321">
      <c r="A321" s="23" t="inlineStr">
        <is>
          <t>T1495</t>
        </is>
      </c>
      <c r="B321" s="24" t="inlineStr">
        <is>
          <t>No</t>
        </is>
      </c>
      <c r="C321" s="24" t="inlineStr">
        <is>
          <t>Firmware Corruption</t>
        </is>
      </c>
      <c r="D321" s="24" t="inlineStr">
        <is>
          <t>Impact</t>
        </is>
      </c>
      <c r="E321" s="24" t="inlineStr">
        <is>
          <t>Linux; macOS; Network Devices; Windows</t>
        </is>
      </c>
      <c r="F321" s="25" t="n"/>
      <c r="G321" s="25" t="n"/>
      <c r="H321" s="25" t="n"/>
      <c r="I321" s="25" t="n"/>
      <c r="J321" s="26" t="inlineStr"/>
    </row>
    <row r="322">
      <c r="A322" s="23" t="inlineStr">
        <is>
          <t>T1496</t>
        </is>
      </c>
      <c r="B322" s="24" t="inlineStr">
        <is>
          <t>No</t>
        </is>
      </c>
      <c r="C322" s="24" t="inlineStr">
        <is>
          <t>Resource Hijacking</t>
        </is>
      </c>
      <c r="D322" s="24" t="inlineStr">
        <is>
          <t>Impact</t>
        </is>
      </c>
      <c r="E322" s="24" t="inlineStr">
        <is>
          <t>Windows; IaaS; Linux; macOS; Containers; SaaS</t>
        </is>
      </c>
      <c r="F322" s="25" t="n"/>
      <c r="G322" s="25" t="n"/>
      <c r="H322" s="25" t="n"/>
      <c r="I322" s="25" t="n"/>
      <c r="J322" s="26" t="inlineStr"/>
    </row>
    <row r="323">
      <c r="A323" s="23" t="inlineStr">
        <is>
          <t>T1496.001</t>
        </is>
      </c>
      <c r="B323" s="24" t="inlineStr">
        <is>
          <t>Yes</t>
        </is>
      </c>
      <c r="C323" s="24" t="inlineStr">
        <is>
          <t>Compute Hijacking</t>
        </is>
      </c>
      <c r="D323" s="24" t="inlineStr">
        <is>
          <t>Impact</t>
        </is>
      </c>
      <c r="E323" s="24" t="inlineStr">
        <is>
          <t>Windows; IaaS; Linux; macOS; Containers</t>
        </is>
      </c>
      <c r="F323" s="25" t="n"/>
      <c r="G323" s="25" t="n"/>
      <c r="H323" s="25" t="n"/>
      <c r="I323" s="25" t="n"/>
      <c r="J323" s="26" t="inlineStr"/>
    </row>
    <row r="324">
      <c r="A324" s="23" t="inlineStr">
        <is>
          <t>T1496.002</t>
        </is>
      </c>
      <c r="B324" s="24" t="inlineStr">
        <is>
          <t>Yes</t>
        </is>
      </c>
      <c r="C324" s="24" t="inlineStr">
        <is>
          <t>Bandwidth Hijacking</t>
        </is>
      </c>
      <c r="D324" s="24" t="inlineStr">
        <is>
          <t>Impact</t>
        </is>
      </c>
      <c r="E324" s="24" t="inlineStr">
        <is>
          <t>Linux; Windows; macOS; IaaS; Containers</t>
        </is>
      </c>
      <c r="F324" s="25" t="n"/>
      <c r="G324" s="25" t="n"/>
      <c r="H324" s="25" t="n"/>
      <c r="I324" s="25" t="n"/>
      <c r="J324" s="26" t="inlineStr"/>
    </row>
    <row r="325">
      <c r="A325" s="23" t="inlineStr">
        <is>
          <t>T1496.003</t>
        </is>
      </c>
      <c r="B325" s="24" t="inlineStr">
        <is>
          <t>Yes</t>
        </is>
      </c>
      <c r="C325" s="24" t="inlineStr">
        <is>
          <t>SMS Pumping</t>
        </is>
      </c>
      <c r="D325" s="24" t="inlineStr">
        <is>
          <t>Impact</t>
        </is>
      </c>
      <c r="E325" s="24" t="inlineStr">
        <is>
          <t>SaaS</t>
        </is>
      </c>
      <c r="F325" s="25" t="n"/>
      <c r="G325" s="25" t="n"/>
      <c r="H325" s="25" t="n"/>
      <c r="I325" s="25" t="n"/>
      <c r="J325" s="26" t="inlineStr"/>
    </row>
    <row r="326">
      <c r="A326" s="23" t="inlineStr">
        <is>
          <t>T1496.004</t>
        </is>
      </c>
      <c r="B326" s="24" t="inlineStr">
        <is>
          <t>Yes</t>
        </is>
      </c>
      <c r="C326" s="24" t="inlineStr">
        <is>
          <t>Cloud Service Hijacking</t>
        </is>
      </c>
      <c r="D326" s="24" t="inlineStr">
        <is>
          <t>Impact</t>
        </is>
      </c>
      <c r="E326" s="24" t="inlineStr">
        <is>
          <t>SaaS</t>
        </is>
      </c>
      <c r="F326" s="25" t="n"/>
      <c r="G326" s="25" t="n"/>
      <c r="H326" s="25" t="n"/>
      <c r="I326" s="25" t="n"/>
      <c r="J326" s="26" t="inlineStr"/>
    </row>
    <row r="327">
      <c r="A327" s="23" t="inlineStr">
        <is>
          <t>T1497</t>
        </is>
      </c>
      <c r="B327" s="24" t="inlineStr">
        <is>
          <t>No</t>
        </is>
      </c>
      <c r="C327" s="24" t="inlineStr">
        <is>
          <t>Virtualization/Sandbox Evasion</t>
        </is>
      </c>
      <c r="D327" s="24" t="inlineStr">
        <is>
          <t>Stealth; Discovery</t>
        </is>
      </c>
      <c r="E327" s="24" t="inlineStr">
        <is>
          <t>Linux; macOS; Windows</t>
        </is>
      </c>
      <c r="F327" s="25" t="n"/>
      <c r="G327" s="25" t="n"/>
      <c r="H327" s="25" t="n"/>
      <c r="I327" s="25" t="n"/>
      <c r="J327" s="26" t="inlineStr"/>
    </row>
    <row r="328">
      <c r="A328" s="23" t="inlineStr">
        <is>
          <t>T1497.001</t>
        </is>
      </c>
      <c r="B328" s="24" t="inlineStr">
        <is>
          <t>Yes</t>
        </is>
      </c>
      <c r="C328" s="24" t="inlineStr">
        <is>
          <t>System Checks</t>
        </is>
      </c>
      <c r="D328" s="24" t="inlineStr">
        <is>
          <t>Stealth; Discovery</t>
        </is>
      </c>
      <c r="E328" s="24" t="inlineStr">
        <is>
          <t>Linux; macOS; Windows</t>
        </is>
      </c>
      <c r="F328" s="25" t="n"/>
      <c r="G328" s="25" t="n"/>
      <c r="H328" s="25" t="n"/>
      <c r="I328" s="25" t="n"/>
      <c r="J328" s="26" t="inlineStr"/>
    </row>
    <row r="329">
      <c r="A329" s="23" t="inlineStr">
        <is>
          <t>T1497.002</t>
        </is>
      </c>
      <c r="B329" s="24" t="inlineStr">
        <is>
          <t>Yes</t>
        </is>
      </c>
      <c r="C329" s="24" t="inlineStr">
        <is>
          <t>User Activity Based Checks</t>
        </is>
      </c>
      <c r="D329" s="24" t="inlineStr">
        <is>
          <t>Stealth; Discovery</t>
        </is>
      </c>
      <c r="E329" s="24" t="inlineStr">
        <is>
          <t>Linux; macOS; Windows</t>
        </is>
      </c>
      <c r="F329" s="25" t="n"/>
      <c r="G329" s="25" t="n"/>
      <c r="H329" s="25" t="n"/>
      <c r="I329" s="25" t="n"/>
      <c r="J329" s="26" t="inlineStr"/>
    </row>
    <row r="330">
      <c r="A330" s="23" t="inlineStr">
        <is>
          <t>T1497.003</t>
        </is>
      </c>
      <c r="B330" s="24" t="inlineStr">
        <is>
          <t>Yes</t>
        </is>
      </c>
      <c r="C330" s="24" t="inlineStr">
        <is>
          <t>Time Based Checks</t>
        </is>
      </c>
      <c r="D330" s="24" t="inlineStr">
        <is>
          <t>Stealth; Discovery</t>
        </is>
      </c>
      <c r="E330" s="24" t="inlineStr">
        <is>
          <t>Linux; macOS; Windows</t>
        </is>
      </c>
      <c r="F330" s="25" t="n"/>
      <c r="G330" s="25" t="n"/>
      <c r="H330" s="25" t="n"/>
      <c r="I330" s="25" t="n"/>
      <c r="J330" s="26" t="inlineStr"/>
    </row>
    <row r="331">
      <c r="A331" s="23" t="inlineStr">
        <is>
          <t>T1498</t>
        </is>
      </c>
      <c r="B331" s="24" t="inlineStr">
        <is>
          <t>No</t>
        </is>
      </c>
      <c r="C331" s="24" t="inlineStr">
        <is>
          <t>Network Denial of Service</t>
        </is>
      </c>
      <c r="D331" s="24" t="inlineStr">
        <is>
          <t>Impact</t>
        </is>
      </c>
      <c r="E331" s="24" t="inlineStr">
        <is>
          <t>Windows; IaaS; Linux; macOS; Containers</t>
        </is>
      </c>
      <c r="F331" s="25" t="n"/>
      <c r="G331" s="25" t="n"/>
      <c r="H331" s="25" t="n"/>
      <c r="I331" s="25" t="n"/>
      <c r="J331" s="26" t="inlineStr"/>
    </row>
    <row r="332">
      <c r="A332" s="23" t="inlineStr">
        <is>
          <t>T1498.001</t>
        </is>
      </c>
      <c r="B332" s="24" t="inlineStr">
        <is>
          <t>Yes</t>
        </is>
      </c>
      <c r="C332" s="24" t="inlineStr">
        <is>
          <t>Direct Network Flood</t>
        </is>
      </c>
      <c r="D332" s="24" t="inlineStr">
        <is>
          <t>Impact</t>
        </is>
      </c>
      <c r="E332" s="24" t="inlineStr">
        <is>
          <t>Windows; IaaS; Linux; macOS</t>
        </is>
      </c>
      <c r="F332" s="25" t="n"/>
      <c r="G332" s="25" t="n"/>
      <c r="H332" s="25" t="n"/>
      <c r="I332" s="25" t="n"/>
      <c r="J332" s="26" t="inlineStr"/>
    </row>
    <row r="333">
      <c r="A333" s="23" t="inlineStr">
        <is>
          <t>T1498.002</t>
        </is>
      </c>
      <c r="B333" s="24" t="inlineStr">
        <is>
          <t>Yes</t>
        </is>
      </c>
      <c r="C333" s="24" t="inlineStr">
        <is>
          <t>Reflection Amplification</t>
        </is>
      </c>
      <c r="D333" s="24" t="inlineStr">
        <is>
          <t>Impact</t>
        </is>
      </c>
      <c r="E333" s="24" t="inlineStr">
        <is>
          <t>Windows; IaaS; Linux; macOS</t>
        </is>
      </c>
      <c r="F333" s="25" t="n"/>
      <c r="G333" s="25" t="n"/>
      <c r="H333" s="25" t="n"/>
      <c r="I333" s="25" t="n"/>
      <c r="J333" s="26" t="inlineStr"/>
    </row>
    <row r="334">
      <c r="A334" s="23" t="inlineStr">
        <is>
          <t>T1499</t>
        </is>
      </c>
      <c r="B334" s="24" t="inlineStr">
        <is>
          <t>No</t>
        </is>
      </c>
      <c r="C334" s="24" t="inlineStr">
        <is>
          <t>Endpoint Denial of Service</t>
        </is>
      </c>
      <c r="D334" s="24" t="inlineStr">
        <is>
          <t>Impact</t>
        </is>
      </c>
      <c r="E334" s="24" t="inlineStr">
        <is>
          <t>Windows; Linux; macOS; Containers; IaaS</t>
        </is>
      </c>
      <c r="F334" s="25" t="n"/>
      <c r="G334" s="25" t="n"/>
      <c r="H334" s="25" t="n"/>
      <c r="I334" s="25" t="n"/>
      <c r="J334" s="26" t="inlineStr"/>
    </row>
    <row r="335">
      <c r="A335" s="23" t="inlineStr">
        <is>
          <t>T1499.001</t>
        </is>
      </c>
      <c r="B335" s="24" t="inlineStr">
        <is>
          <t>Yes</t>
        </is>
      </c>
      <c r="C335" s="24" t="inlineStr">
        <is>
          <t>OS Exhaustion Flood</t>
        </is>
      </c>
      <c r="D335" s="24" t="inlineStr">
        <is>
          <t>Impact</t>
        </is>
      </c>
      <c r="E335" s="24" t="inlineStr">
        <is>
          <t>Linux; macOS; Windows</t>
        </is>
      </c>
      <c r="F335" s="25" t="n"/>
      <c r="G335" s="25" t="n"/>
      <c r="H335" s="25" t="n"/>
      <c r="I335" s="25" t="n"/>
      <c r="J335" s="26" t="inlineStr"/>
    </row>
    <row r="336">
      <c r="A336" s="23" t="inlineStr">
        <is>
          <t>T1499.002</t>
        </is>
      </c>
      <c r="B336" s="24" t="inlineStr">
        <is>
          <t>Yes</t>
        </is>
      </c>
      <c r="C336" s="24" t="inlineStr">
        <is>
          <t>Service Exhaustion Flood</t>
        </is>
      </c>
      <c r="D336" s="24" t="inlineStr">
        <is>
          <t>Impact</t>
        </is>
      </c>
      <c r="E336" s="24" t="inlineStr">
        <is>
          <t>Windows; IaaS; Linux; macOS</t>
        </is>
      </c>
      <c r="F336" s="25" t="n"/>
      <c r="G336" s="25" t="n"/>
      <c r="H336" s="25" t="n"/>
      <c r="I336" s="25" t="n"/>
      <c r="J336" s="26" t="inlineStr"/>
    </row>
    <row r="337">
      <c r="A337" s="23" t="inlineStr">
        <is>
          <t>T1499.003</t>
        </is>
      </c>
      <c r="B337" s="24" t="inlineStr">
        <is>
          <t>Yes</t>
        </is>
      </c>
      <c r="C337" s="24" t="inlineStr">
        <is>
          <t>Application Exhaustion Flood</t>
        </is>
      </c>
      <c r="D337" s="24" t="inlineStr">
        <is>
          <t>Impact</t>
        </is>
      </c>
      <c r="E337" s="24" t="inlineStr">
        <is>
          <t>Windows; IaaS; Linux; macOS</t>
        </is>
      </c>
      <c r="F337" s="25" t="n"/>
      <c r="G337" s="25" t="n"/>
      <c r="H337" s="25" t="n"/>
      <c r="I337" s="25" t="n"/>
      <c r="J337" s="26" t="inlineStr"/>
    </row>
    <row r="338">
      <c r="A338" s="23" t="inlineStr">
        <is>
          <t>T1499.004</t>
        </is>
      </c>
      <c r="B338" s="24" t="inlineStr">
        <is>
          <t>Yes</t>
        </is>
      </c>
      <c r="C338" s="24" t="inlineStr">
        <is>
          <t>Application or System Exploitation</t>
        </is>
      </c>
      <c r="D338" s="24" t="inlineStr">
        <is>
          <t>Impact</t>
        </is>
      </c>
      <c r="E338" s="24" t="inlineStr">
        <is>
          <t>Windows; IaaS; Linux; macOS</t>
        </is>
      </c>
      <c r="F338" s="25" t="n"/>
      <c r="G338" s="25" t="n"/>
      <c r="H338" s="25" t="n"/>
      <c r="I338" s="25" t="n"/>
      <c r="J338" s="26" t="inlineStr"/>
    </row>
    <row r="339">
      <c r="A339" s="23" t="inlineStr">
        <is>
          <t>T1505</t>
        </is>
      </c>
      <c r="B339" s="24" t="inlineStr">
        <is>
          <t>No</t>
        </is>
      </c>
      <c r="C339" s="24" t="inlineStr">
        <is>
          <t>Server Software Component</t>
        </is>
      </c>
      <c r="D339" s="24" t="inlineStr">
        <is>
          <t>Persistence</t>
        </is>
      </c>
      <c r="E339" s="24" t="inlineStr">
        <is>
          <t>Windows; Linux; macOS; Network Devices; ESXi</t>
        </is>
      </c>
      <c r="F339" s="25" t="n"/>
      <c r="G339" s="25" t="n"/>
      <c r="H339" s="25" t="n"/>
      <c r="I339" s="25" t="n"/>
      <c r="J339" s="26" t="inlineStr"/>
    </row>
    <row r="340">
      <c r="A340" s="23" t="inlineStr">
        <is>
          <t>T1505.001</t>
        </is>
      </c>
      <c r="B340" s="24" t="inlineStr">
        <is>
          <t>Yes</t>
        </is>
      </c>
      <c r="C340" s="24" t="inlineStr">
        <is>
          <t>SQL Stored Procedures</t>
        </is>
      </c>
      <c r="D340" s="24" t="inlineStr">
        <is>
          <t>Persistence</t>
        </is>
      </c>
      <c r="E340" s="24" t="inlineStr">
        <is>
          <t>Windows; Linux</t>
        </is>
      </c>
      <c r="F340" s="25" t="n"/>
      <c r="G340" s="25" t="n"/>
      <c r="H340" s="25" t="n"/>
      <c r="I340" s="25" t="n"/>
      <c r="J340" s="26" t="inlineStr"/>
    </row>
    <row r="341">
      <c r="A341" s="23" t="inlineStr">
        <is>
          <t>T1505.002</t>
        </is>
      </c>
      <c r="B341" s="24" t="inlineStr">
        <is>
          <t>Yes</t>
        </is>
      </c>
      <c r="C341" s="24" t="inlineStr">
        <is>
          <t>Transport Agent</t>
        </is>
      </c>
      <c r="D341" s="24" t="inlineStr">
        <is>
          <t>Persistence</t>
        </is>
      </c>
      <c r="E341" s="24" t="inlineStr">
        <is>
          <t>Linux; Windows</t>
        </is>
      </c>
      <c r="F341" s="25" t="n"/>
      <c r="G341" s="25" t="n"/>
      <c r="H341" s="25" t="n"/>
      <c r="I341" s="25" t="n"/>
      <c r="J341" s="26" t="inlineStr"/>
    </row>
    <row r="342">
      <c r="A342" s="23" t="inlineStr">
        <is>
          <t>T1505.003</t>
        </is>
      </c>
      <c r="B342" s="24" t="inlineStr">
        <is>
          <t>Yes</t>
        </is>
      </c>
      <c r="C342" s="24" t="inlineStr">
        <is>
          <t>Web Shell</t>
        </is>
      </c>
      <c r="D342" s="24" t="inlineStr">
        <is>
          <t>Persistence</t>
        </is>
      </c>
      <c r="E342" s="24" t="inlineStr">
        <is>
          <t>Linux; macOS; Network Devices; Windows</t>
        </is>
      </c>
      <c r="F342" s="25" t="n"/>
      <c r="G342" s="25" t="n"/>
      <c r="H342" s="25" t="n"/>
      <c r="I342" s="25" t="n"/>
      <c r="J342" s="26" t="inlineStr"/>
    </row>
    <row r="343">
      <c r="A343" s="23" t="inlineStr">
        <is>
          <t>T1505.004</t>
        </is>
      </c>
      <c r="B343" s="24" t="inlineStr">
        <is>
          <t>Yes</t>
        </is>
      </c>
      <c r="C343" s="24" t="inlineStr">
        <is>
          <t>IIS Components</t>
        </is>
      </c>
      <c r="D343" s="24" t="inlineStr">
        <is>
          <t>Persistence</t>
        </is>
      </c>
      <c r="E343" s="24" t="inlineStr">
        <is>
          <t>Windows</t>
        </is>
      </c>
      <c r="F343" s="25" t="n"/>
      <c r="G343" s="25" t="n"/>
      <c r="H343" s="25" t="n"/>
      <c r="I343" s="25" t="n"/>
      <c r="J343" s="26" t="inlineStr"/>
    </row>
    <row r="344">
      <c r="A344" s="23" t="inlineStr">
        <is>
          <t>T1505.005</t>
        </is>
      </c>
      <c r="B344" s="24" t="inlineStr">
        <is>
          <t>Yes</t>
        </is>
      </c>
      <c r="C344" s="24" t="inlineStr">
        <is>
          <t>Terminal Services DLL</t>
        </is>
      </c>
      <c r="D344" s="24" t="inlineStr">
        <is>
          <t>Persistence</t>
        </is>
      </c>
      <c r="E344" s="24" t="inlineStr">
        <is>
          <t>Windows</t>
        </is>
      </c>
      <c r="F344" s="25" t="n"/>
      <c r="G344" s="25" t="n"/>
      <c r="H344" s="25" t="n"/>
      <c r="I344" s="25" t="n"/>
      <c r="J344" s="26" t="inlineStr"/>
    </row>
    <row r="345">
      <c r="A345" s="23" t="inlineStr">
        <is>
          <t>T1505.006</t>
        </is>
      </c>
      <c r="B345" s="24" t="inlineStr">
        <is>
          <t>Yes</t>
        </is>
      </c>
      <c r="C345" s="24" t="inlineStr">
        <is>
          <t>vSphere Installation Bundles</t>
        </is>
      </c>
      <c r="D345" s="24" t="inlineStr">
        <is>
          <t>Persistence</t>
        </is>
      </c>
      <c r="E345" s="24" t="inlineStr">
        <is>
          <t>ESXi</t>
        </is>
      </c>
      <c r="F345" s="25" t="n"/>
      <c r="G345" s="25" t="n"/>
      <c r="H345" s="25" t="n"/>
      <c r="I345" s="25" t="n"/>
      <c r="J345" s="26" t="inlineStr"/>
    </row>
    <row r="346">
      <c r="A346" s="23" t="inlineStr">
        <is>
          <t>T1518</t>
        </is>
      </c>
      <c r="B346" s="24" t="inlineStr">
        <is>
          <t>No</t>
        </is>
      </c>
      <c r="C346" s="24" t="inlineStr">
        <is>
          <t>Software Discovery</t>
        </is>
      </c>
      <c r="D346" s="24" t="inlineStr">
        <is>
          <t>Discovery</t>
        </is>
      </c>
      <c r="E346" s="24" t="inlineStr">
        <is>
          <t>ESXi; IaaS; Linux; macOS; Windows</t>
        </is>
      </c>
      <c r="F346" s="25" t="n"/>
      <c r="G346" s="25" t="n"/>
      <c r="H346" s="25" t="n"/>
      <c r="I346" s="25" t="n"/>
      <c r="J346" s="26" t="inlineStr"/>
    </row>
    <row r="347">
      <c r="A347" s="23" t="inlineStr">
        <is>
          <t>T1518.001</t>
        </is>
      </c>
      <c r="B347" s="24" t="inlineStr">
        <is>
          <t>Yes</t>
        </is>
      </c>
      <c r="C347" s="24" t="inlineStr">
        <is>
          <t>Security Software Discovery</t>
        </is>
      </c>
      <c r="D347" s="24" t="inlineStr">
        <is>
          <t>Discovery</t>
        </is>
      </c>
      <c r="E347" s="24" t="inlineStr">
        <is>
          <t>IaaS; Linux; macOS; Windows</t>
        </is>
      </c>
      <c r="F347" s="25" t="n"/>
      <c r="G347" s="25" t="n"/>
      <c r="H347" s="25" t="n"/>
      <c r="I347" s="25" t="n"/>
      <c r="J347" s="26" t="inlineStr"/>
    </row>
    <row r="348">
      <c r="A348" s="23" t="inlineStr">
        <is>
          <t>T1518.002</t>
        </is>
      </c>
      <c r="B348" s="24" t="inlineStr">
        <is>
          <t>Yes</t>
        </is>
      </c>
      <c r="C348" s="24" t="inlineStr">
        <is>
          <t>Backup Software Discovery</t>
        </is>
      </c>
      <c r="D348" s="24" t="inlineStr">
        <is>
          <t>Discovery</t>
        </is>
      </c>
      <c r="E348" s="24" t="inlineStr">
        <is>
          <t>Windows; macOS; Linux</t>
        </is>
      </c>
      <c r="F348" s="25" t="n"/>
      <c r="G348" s="25" t="n"/>
      <c r="H348" s="25" t="n"/>
      <c r="I348" s="25" t="n"/>
      <c r="J348" s="26" t="inlineStr"/>
    </row>
    <row r="349">
      <c r="A349" s="23" t="inlineStr">
        <is>
          <t>T1525</t>
        </is>
      </c>
      <c r="B349" s="24" t="inlineStr">
        <is>
          <t>No</t>
        </is>
      </c>
      <c r="C349" s="24" t="inlineStr">
        <is>
          <t>Implant Internal Image</t>
        </is>
      </c>
      <c r="D349" s="24" t="inlineStr">
        <is>
          <t>Persistence</t>
        </is>
      </c>
      <c r="E349" s="24" t="inlineStr">
        <is>
          <t>IaaS; Containers</t>
        </is>
      </c>
      <c r="F349" s="25" t="n"/>
      <c r="G349" s="25" t="n"/>
      <c r="H349" s="25" t="n"/>
      <c r="I349" s="25" t="n"/>
      <c r="J349" s="26" t="inlineStr"/>
    </row>
    <row r="350">
      <c r="A350" s="23" t="inlineStr">
        <is>
          <t>T1526</t>
        </is>
      </c>
      <c r="B350" s="24" t="inlineStr">
        <is>
          <t>No</t>
        </is>
      </c>
      <c r="C350" s="24" t="inlineStr">
        <is>
          <t>Cloud Service Discovery</t>
        </is>
      </c>
      <c r="D350" s="24" t="inlineStr">
        <is>
          <t>Discovery</t>
        </is>
      </c>
      <c r="E350" s="24" t="inlineStr">
        <is>
          <t>IaaS; Identity Provider; Office Suite; SaaS</t>
        </is>
      </c>
      <c r="F350" s="25" t="n"/>
      <c r="G350" s="25" t="n"/>
      <c r="H350" s="25" t="n"/>
      <c r="I350" s="25" t="n"/>
      <c r="J350" s="26" t="inlineStr"/>
    </row>
    <row r="351">
      <c r="A351" s="23" t="inlineStr">
        <is>
          <t>T1528</t>
        </is>
      </c>
      <c r="B351" s="24" t="inlineStr">
        <is>
          <t>No</t>
        </is>
      </c>
      <c r="C351" s="24" t="inlineStr">
        <is>
          <t>Steal Application Access Token</t>
        </is>
      </c>
      <c r="D351" s="24" t="inlineStr">
        <is>
          <t>Credential Access</t>
        </is>
      </c>
      <c r="E351" s="24" t="inlineStr">
        <is>
          <t>Containers; IaaS; Identity Provider; Office Suite; SaaS</t>
        </is>
      </c>
      <c r="F351" s="25" t="n"/>
      <c r="G351" s="25" t="n"/>
      <c r="H351" s="25" t="n"/>
      <c r="I351" s="25" t="n"/>
      <c r="J351" s="26" t="inlineStr"/>
    </row>
    <row r="352">
      <c r="A352" s="23" t="inlineStr">
        <is>
          <t>T1529</t>
        </is>
      </c>
      <c r="B352" s="24" t="inlineStr">
        <is>
          <t>No</t>
        </is>
      </c>
      <c r="C352" s="24" t="inlineStr">
        <is>
          <t>System Shutdown/Reboot</t>
        </is>
      </c>
      <c r="D352" s="24" t="inlineStr">
        <is>
          <t>Impact</t>
        </is>
      </c>
      <c r="E352" s="24" t="inlineStr">
        <is>
          <t>ESXi; Linux; macOS; Network Devices; Windows</t>
        </is>
      </c>
      <c r="F352" s="25" t="n"/>
      <c r="G352" s="25" t="n"/>
      <c r="H352" s="25" t="n"/>
      <c r="I352" s="25" t="n"/>
      <c r="J352" s="26" t="inlineStr"/>
    </row>
    <row r="353">
      <c r="A353" s="23" t="inlineStr">
        <is>
          <t>T1530</t>
        </is>
      </c>
      <c r="B353" s="24" t="inlineStr">
        <is>
          <t>No</t>
        </is>
      </c>
      <c r="C353" s="24" t="inlineStr">
        <is>
          <t>Data from Cloud Storage</t>
        </is>
      </c>
      <c r="D353" s="24" t="inlineStr">
        <is>
          <t>Collection</t>
        </is>
      </c>
      <c r="E353" s="24" t="inlineStr">
        <is>
          <t>IaaS; Office Suite; SaaS</t>
        </is>
      </c>
      <c r="F353" s="25" t="n"/>
      <c r="G353" s="25" t="n"/>
      <c r="H353" s="25" t="n"/>
      <c r="I353" s="25" t="n"/>
      <c r="J353" s="26" t="inlineStr"/>
    </row>
    <row r="354">
      <c r="A354" s="23" t="inlineStr">
        <is>
          <t>T1531</t>
        </is>
      </c>
      <c r="B354" s="24" t="inlineStr">
        <is>
          <t>No</t>
        </is>
      </c>
      <c r="C354" s="24" t="inlineStr">
        <is>
          <t>Account Access Removal</t>
        </is>
      </c>
      <c r="D354" s="24" t="inlineStr">
        <is>
          <t>Impact</t>
        </is>
      </c>
      <c r="E354" s="24" t="inlineStr">
        <is>
          <t>Linux; macOS; Windows; SaaS; IaaS; Office Suite; ESXi</t>
        </is>
      </c>
      <c r="F354" s="25" t="n"/>
      <c r="G354" s="25" t="n"/>
      <c r="H354" s="25" t="n"/>
      <c r="I354" s="25" t="n"/>
      <c r="J354" s="26" t="inlineStr"/>
    </row>
    <row r="355">
      <c r="A355" s="23" t="inlineStr">
        <is>
          <t>T1534</t>
        </is>
      </c>
      <c r="B355" s="24" t="inlineStr">
        <is>
          <t>No</t>
        </is>
      </c>
      <c r="C355" s="24" t="inlineStr">
        <is>
          <t>Internal Spearphishing</t>
        </is>
      </c>
      <c r="D355" s="24" t="inlineStr">
        <is>
          <t>Lateral Movement</t>
        </is>
      </c>
      <c r="E355" s="24" t="inlineStr">
        <is>
          <t>Linux; macOS; Office Suite; SaaS; Windows</t>
        </is>
      </c>
      <c r="F355" s="25" t="n"/>
      <c r="G355" s="25" t="n"/>
      <c r="H355" s="25" t="n"/>
      <c r="I355" s="25" t="n"/>
      <c r="J355" s="26" t="inlineStr"/>
    </row>
    <row r="356">
      <c r="A356" s="23" t="inlineStr">
        <is>
          <t>T1535</t>
        </is>
      </c>
      <c r="B356" s="24" t="inlineStr">
        <is>
          <t>No</t>
        </is>
      </c>
      <c r="C356" s="24" t="inlineStr">
        <is>
          <t>Unused/Unsupported Cloud Regions</t>
        </is>
      </c>
      <c r="D356" s="24" t="inlineStr">
        <is>
          <t>Stealth</t>
        </is>
      </c>
      <c r="E356" s="24" t="inlineStr">
        <is>
          <t>IaaS</t>
        </is>
      </c>
      <c r="F356" s="25" t="n"/>
      <c r="G356" s="25" t="n"/>
      <c r="H356" s="25" t="n"/>
      <c r="I356" s="25" t="n"/>
      <c r="J356" s="26" t="inlineStr"/>
    </row>
    <row r="357">
      <c r="A357" s="23" t="inlineStr">
        <is>
          <t>T1537</t>
        </is>
      </c>
      <c r="B357" s="24" t="inlineStr">
        <is>
          <t>No</t>
        </is>
      </c>
      <c r="C357" s="24" t="inlineStr">
        <is>
          <t>Transfer Data to Cloud Account</t>
        </is>
      </c>
      <c r="D357" s="24" t="inlineStr">
        <is>
          <t>Exfiltration</t>
        </is>
      </c>
      <c r="E357" s="24" t="inlineStr">
        <is>
          <t>IaaS; Office Suite; SaaS</t>
        </is>
      </c>
      <c r="F357" s="25" t="n"/>
      <c r="G357" s="25" t="n"/>
      <c r="H357" s="25" t="n"/>
      <c r="I357" s="25" t="n"/>
      <c r="J357" s="26" t="inlineStr"/>
    </row>
    <row r="358">
      <c r="A358" s="23" t="inlineStr">
        <is>
          <t>T1538</t>
        </is>
      </c>
      <c r="B358" s="24" t="inlineStr">
        <is>
          <t>No</t>
        </is>
      </c>
      <c r="C358" s="24" t="inlineStr">
        <is>
          <t>Cloud Service Dashboard</t>
        </is>
      </c>
      <c r="D358" s="24" t="inlineStr">
        <is>
          <t>Discovery</t>
        </is>
      </c>
      <c r="E358" s="24" t="inlineStr">
        <is>
          <t>IaaS; SaaS; Office Suite; Identity Provider</t>
        </is>
      </c>
      <c r="F358" s="25" t="n"/>
      <c r="G358" s="25" t="n"/>
      <c r="H358" s="25" t="n"/>
      <c r="I358" s="25" t="n"/>
      <c r="J358" s="26" t="inlineStr"/>
    </row>
    <row r="359">
      <c r="A359" s="23" t="inlineStr">
        <is>
          <t>T1539</t>
        </is>
      </c>
      <c r="B359" s="24" t="inlineStr">
        <is>
          <t>No</t>
        </is>
      </c>
      <c r="C359" s="24" t="inlineStr">
        <is>
          <t>Steal Web Session Cookie</t>
        </is>
      </c>
      <c r="D359" s="24" t="inlineStr">
        <is>
          <t>Credential Access</t>
        </is>
      </c>
      <c r="E359" s="24" t="inlineStr">
        <is>
          <t>Linux; macOS; Office Suite; SaaS; Windows</t>
        </is>
      </c>
      <c r="F359" s="25" t="n"/>
      <c r="G359" s="25" t="n"/>
      <c r="H359" s="25" t="n"/>
      <c r="I359" s="25" t="n"/>
      <c r="J359" s="26" t="inlineStr"/>
    </row>
    <row r="360">
      <c r="A360" s="23" t="inlineStr">
        <is>
          <t>T1542</t>
        </is>
      </c>
      <c r="B360" s="24" t="inlineStr">
        <is>
          <t>No</t>
        </is>
      </c>
      <c r="C360" s="24" t="inlineStr">
        <is>
          <t>Pre-OS Boot</t>
        </is>
      </c>
      <c r="D360" s="24" t="inlineStr">
        <is>
          <t>Stealth; Persistence</t>
        </is>
      </c>
      <c r="E360" s="24" t="inlineStr">
        <is>
          <t>Linux; macOS; Network Devices; Windows</t>
        </is>
      </c>
      <c r="F360" s="25" t="n"/>
      <c r="G360" s="25" t="n"/>
      <c r="H360" s="25" t="n"/>
      <c r="I360" s="25" t="n"/>
      <c r="J360" s="26" t="inlineStr"/>
    </row>
    <row r="361">
      <c r="A361" s="23" t="inlineStr">
        <is>
          <t>T1542.001</t>
        </is>
      </c>
      <c r="B361" s="24" t="inlineStr">
        <is>
          <t>Yes</t>
        </is>
      </c>
      <c r="C361" s="24" t="inlineStr">
        <is>
          <t>System Firmware</t>
        </is>
      </c>
      <c r="D361" s="24" t="inlineStr">
        <is>
          <t>Stealth; Persistence</t>
        </is>
      </c>
      <c r="E361" s="24" t="inlineStr">
        <is>
          <t>Network Devices; Windows</t>
        </is>
      </c>
      <c r="F361" s="25" t="n"/>
      <c r="G361" s="25" t="n"/>
      <c r="H361" s="25" t="n"/>
      <c r="I361" s="25" t="n"/>
      <c r="J361" s="26" t="inlineStr"/>
    </row>
    <row r="362">
      <c r="A362" s="23" t="inlineStr">
        <is>
          <t>T1542.002</t>
        </is>
      </c>
      <c r="B362" s="24" t="inlineStr">
        <is>
          <t>Yes</t>
        </is>
      </c>
      <c r="C362" s="24" t="inlineStr">
        <is>
          <t>Component Firmware</t>
        </is>
      </c>
      <c r="D362" s="24" t="inlineStr">
        <is>
          <t>Stealth; Persistence</t>
        </is>
      </c>
      <c r="E362" s="24" t="inlineStr">
        <is>
          <t>Windows; Linux; macOS</t>
        </is>
      </c>
      <c r="F362" s="25" t="n"/>
      <c r="G362" s="25" t="n"/>
      <c r="H362" s="25" t="n"/>
      <c r="I362" s="25" t="n"/>
      <c r="J362" s="26" t="inlineStr"/>
    </row>
    <row r="363">
      <c r="A363" s="23" t="inlineStr">
        <is>
          <t>T1542.003</t>
        </is>
      </c>
      <c r="B363" s="24" t="inlineStr">
        <is>
          <t>Yes</t>
        </is>
      </c>
      <c r="C363" s="24" t="inlineStr">
        <is>
          <t>Bootkit</t>
        </is>
      </c>
      <c r="D363" s="24" t="inlineStr">
        <is>
          <t>Stealth; Persistence</t>
        </is>
      </c>
      <c r="E363" s="24" t="inlineStr">
        <is>
          <t>Linux; Windows</t>
        </is>
      </c>
      <c r="F363" s="25" t="n"/>
      <c r="G363" s="25" t="n"/>
      <c r="H363" s="25" t="n"/>
      <c r="I363" s="25" t="n"/>
      <c r="J363" s="26" t="inlineStr"/>
    </row>
    <row r="364">
      <c r="A364" s="23" t="inlineStr">
        <is>
          <t>T1542.004</t>
        </is>
      </c>
      <c r="B364" s="24" t="inlineStr">
        <is>
          <t>Yes</t>
        </is>
      </c>
      <c r="C364" s="24" t="inlineStr">
        <is>
          <t>ROMMONkit</t>
        </is>
      </c>
      <c r="D364" s="24" t="inlineStr">
        <is>
          <t>Stealth; Persistence</t>
        </is>
      </c>
      <c r="E364" s="24" t="inlineStr">
        <is>
          <t>Network Devices</t>
        </is>
      </c>
      <c r="F364" s="25" t="n"/>
      <c r="G364" s="25" t="n"/>
      <c r="H364" s="25" t="n"/>
      <c r="I364" s="25" t="n"/>
      <c r="J364" s="26" t="inlineStr"/>
    </row>
    <row r="365">
      <c r="A365" s="23" t="inlineStr">
        <is>
          <t>T1542.005</t>
        </is>
      </c>
      <c r="B365" s="24" t="inlineStr">
        <is>
          <t>Yes</t>
        </is>
      </c>
      <c r="C365" s="24" t="inlineStr">
        <is>
          <t>TFTP Boot</t>
        </is>
      </c>
      <c r="D365" s="24" t="inlineStr">
        <is>
          <t>Stealth; Persistence</t>
        </is>
      </c>
      <c r="E365" s="24" t="inlineStr">
        <is>
          <t>Network Devices</t>
        </is>
      </c>
      <c r="F365" s="25" t="n"/>
      <c r="G365" s="25" t="n"/>
      <c r="H365" s="25" t="n"/>
      <c r="I365" s="25" t="n"/>
      <c r="J365" s="26" t="inlineStr"/>
    </row>
    <row r="366">
      <c r="A366" s="23" t="inlineStr">
        <is>
          <t>T1543</t>
        </is>
      </c>
      <c r="B366" s="24" t="inlineStr">
        <is>
          <t>No</t>
        </is>
      </c>
      <c r="C366" s="24" t="inlineStr">
        <is>
          <t>Create or Modify System Process</t>
        </is>
      </c>
      <c r="D366" s="24" t="inlineStr">
        <is>
          <t>Persistence; Privilege Escalation</t>
        </is>
      </c>
      <c r="E366" s="24" t="inlineStr">
        <is>
          <t>Containers; Linux; macOS; Windows</t>
        </is>
      </c>
      <c r="F366" s="25" t="n"/>
      <c r="G366" s="25" t="n"/>
      <c r="H366" s="25" t="n"/>
      <c r="I366" s="25" t="n"/>
      <c r="J366" s="26" t="inlineStr"/>
    </row>
    <row r="367">
      <c r="A367" s="23" t="inlineStr">
        <is>
          <t>T1543.001</t>
        </is>
      </c>
      <c r="B367" s="24" t="inlineStr">
        <is>
          <t>Yes</t>
        </is>
      </c>
      <c r="C367" s="24" t="inlineStr">
        <is>
          <t>Launch Agent</t>
        </is>
      </c>
      <c r="D367" s="24" t="inlineStr">
        <is>
          <t>Persistence; Privilege Escalation</t>
        </is>
      </c>
      <c r="E367" s="24" t="inlineStr">
        <is>
          <t>macOS</t>
        </is>
      </c>
      <c r="F367" s="25" t="n"/>
      <c r="G367" s="25" t="n"/>
      <c r="H367" s="25" t="n"/>
      <c r="I367" s="25" t="n"/>
      <c r="J367" s="26" t="inlineStr"/>
    </row>
    <row r="368">
      <c r="A368" s="23" t="inlineStr">
        <is>
          <t>T1543.002</t>
        </is>
      </c>
      <c r="B368" s="24" t="inlineStr">
        <is>
          <t>Yes</t>
        </is>
      </c>
      <c r="C368" s="24" t="inlineStr">
        <is>
          <t>Systemd Service</t>
        </is>
      </c>
      <c r="D368" s="24" t="inlineStr">
        <is>
          <t>Persistence; Privilege Escalation</t>
        </is>
      </c>
      <c r="E368" s="24" t="inlineStr">
        <is>
          <t>Linux</t>
        </is>
      </c>
      <c r="F368" s="25" t="n"/>
      <c r="G368" s="25" t="n"/>
      <c r="H368" s="25" t="n"/>
      <c r="I368" s="25" t="n"/>
      <c r="J368" s="26" t="inlineStr"/>
    </row>
    <row r="369">
      <c r="A369" s="23" t="inlineStr">
        <is>
          <t>T1543.003</t>
        </is>
      </c>
      <c r="B369" s="24" t="inlineStr">
        <is>
          <t>Yes</t>
        </is>
      </c>
      <c r="C369" s="24" t="inlineStr">
        <is>
          <t>Windows Service</t>
        </is>
      </c>
      <c r="D369" s="24" t="inlineStr">
        <is>
          <t>Persistence; Privilege Escalation</t>
        </is>
      </c>
      <c r="E369" s="24" t="inlineStr">
        <is>
          <t>Windows</t>
        </is>
      </c>
      <c r="F369" s="25" t="n"/>
      <c r="G369" s="25" t="n"/>
      <c r="H369" s="25" t="n"/>
      <c r="I369" s="25" t="n"/>
      <c r="J369" s="26" t="inlineStr"/>
    </row>
    <row r="370">
      <c r="A370" s="23" t="inlineStr">
        <is>
          <t>T1543.004</t>
        </is>
      </c>
      <c r="B370" s="24" t="inlineStr">
        <is>
          <t>Yes</t>
        </is>
      </c>
      <c r="C370" s="24" t="inlineStr">
        <is>
          <t>Launch Daemon</t>
        </is>
      </c>
      <c r="D370" s="24" t="inlineStr">
        <is>
          <t>Persistence; Privilege Escalation</t>
        </is>
      </c>
      <c r="E370" s="24" t="inlineStr">
        <is>
          <t>macOS</t>
        </is>
      </c>
      <c r="F370" s="25" t="n"/>
      <c r="G370" s="25" t="n"/>
      <c r="H370" s="25" t="n"/>
      <c r="I370" s="25" t="n"/>
      <c r="J370" s="26" t="inlineStr"/>
    </row>
    <row r="371">
      <c r="A371" s="23" t="inlineStr">
        <is>
          <t>T1543.005</t>
        </is>
      </c>
      <c r="B371" s="24" t="inlineStr">
        <is>
          <t>Yes</t>
        </is>
      </c>
      <c r="C371" s="24" t="inlineStr">
        <is>
          <t>Container Service</t>
        </is>
      </c>
      <c r="D371" s="24" t="inlineStr">
        <is>
          <t>Persistence; Privilege Escalation</t>
        </is>
      </c>
      <c r="E371" s="24" t="inlineStr">
        <is>
          <t>Containers</t>
        </is>
      </c>
      <c r="F371" s="25" t="n"/>
      <c r="G371" s="25" t="n"/>
      <c r="H371" s="25" t="n"/>
      <c r="I371" s="25" t="n"/>
      <c r="J371" s="26" t="inlineStr"/>
    </row>
    <row r="372">
      <c r="A372" s="23" t="inlineStr">
        <is>
          <t>T1546</t>
        </is>
      </c>
      <c r="B372" s="24" t="inlineStr">
        <is>
          <t>No</t>
        </is>
      </c>
      <c r="C372" s="24" t="inlineStr">
        <is>
          <t>Event Triggered Execution</t>
        </is>
      </c>
      <c r="D372" s="24" t="inlineStr">
        <is>
          <t>Privilege Escalation; Persistence</t>
        </is>
      </c>
      <c r="E372" s="24" t="inlineStr">
        <is>
          <t>Linux; macOS; Windows; SaaS; IaaS; Office Suite</t>
        </is>
      </c>
      <c r="F372" s="25" t="n"/>
      <c r="G372" s="25" t="n"/>
      <c r="H372" s="25" t="n"/>
      <c r="I372" s="25" t="n"/>
      <c r="J372" s="26" t="inlineStr"/>
    </row>
    <row r="373">
      <c r="A373" s="23" t="inlineStr">
        <is>
          <t>T1546.001</t>
        </is>
      </c>
      <c r="B373" s="24" t="inlineStr">
        <is>
          <t>Yes</t>
        </is>
      </c>
      <c r="C373" s="24" t="inlineStr">
        <is>
          <t>Change Default File Association</t>
        </is>
      </c>
      <c r="D373" s="24" t="inlineStr">
        <is>
          <t>Privilege Escalation; Persistence</t>
        </is>
      </c>
      <c r="E373" s="24" t="inlineStr">
        <is>
          <t>Windows</t>
        </is>
      </c>
      <c r="F373" s="25" t="n"/>
      <c r="G373" s="25" t="n"/>
      <c r="H373" s="25" t="n"/>
      <c r="I373" s="25" t="n"/>
      <c r="J373" s="26" t="inlineStr"/>
    </row>
    <row r="374">
      <c r="A374" s="23" t="inlineStr">
        <is>
          <t>T1546.002</t>
        </is>
      </c>
      <c r="B374" s="24" t="inlineStr">
        <is>
          <t>Yes</t>
        </is>
      </c>
      <c r="C374" s="24" t="inlineStr">
        <is>
          <t>Screensaver</t>
        </is>
      </c>
      <c r="D374" s="24" t="inlineStr">
        <is>
          <t>Privilege Escalation; Persistence</t>
        </is>
      </c>
      <c r="E374" s="24" t="inlineStr">
        <is>
          <t>Windows</t>
        </is>
      </c>
      <c r="F374" s="25" t="n"/>
      <c r="G374" s="25" t="n"/>
      <c r="H374" s="25" t="n"/>
      <c r="I374" s="25" t="n"/>
      <c r="J374" s="26" t="inlineStr"/>
    </row>
    <row r="375">
      <c r="A375" s="23" t="inlineStr">
        <is>
          <t>T1546.003</t>
        </is>
      </c>
      <c r="B375" s="24" t="inlineStr">
        <is>
          <t>Yes</t>
        </is>
      </c>
      <c r="C375" s="24" t="inlineStr">
        <is>
          <t>Windows Management Instrumentation Event Subscription</t>
        </is>
      </c>
      <c r="D375" s="24" t="inlineStr">
        <is>
          <t>Privilege Escalation; Persistence</t>
        </is>
      </c>
      <c r="E375" s="24" t="inlineStr">
        <is>
          <t>Windows</t>
        </is>
      </c>
      <c r="F375" s="25" t="n"/>
      <c r="G375" s="25" t="n"/>
      <c r="H375" s="25" t="n"/>
      <c r="I375" s="25" t="n"/>
      <c r="J375" s="26" t="inlineStr"/>
    </row>
    <row r="376">
      <c r="A376" s="23" t="inlineStr">
        <is>
          <t>T1546.004</t>
        </is>
      </c>
      <c r="B376" s="24" t="inlineStr">
        <is>
          <t>Yes</t>
        </is>
      </c>
      <c r="C376" s="24" t="inlineStr">
        <is>
          <t>Unix Shell Configuration Modification</t>
        </is>
      </c>
      <c r="D376" s="24" t="inlineStr">
        <is>
          <t>Privilege Escalation; Persistence</t>
        </is>
      </c>
      <c r="E376" s="24" t="inlineStr">
        <is>
          <t>Linux; macOS</t>
        </is>
      </c>
      <c r="F376" s="25" t="n"/>
      <c r="G376" s="25" t="n"/>
      <c r="H376" s="25" t="n"/>
      <c r="I376" s="25" t="n"/>
      <c r="J376" s="26" t="inlineStr"/>
    </row>
    <row r="377">
      <c r="A377" s="23" t="inlineStr">
        <is>
          <t>T1546.005</t>
        </is>
      </c>
      <c r="B377" s="24" t="inlineStr">
        <is>
          <t>Yes</t>
        </is>
      </c>
      <c r="C377" s="24" t="inlineStr">
        <is>
          <t>Trap</t>
        </is>
      </c>
      <c r="D377" s="24" t="inlineStr">
        <is>
          <t>Privilege Escalation; Persistence</t>
        </is>
      </c>
      <c r="E377" s="24" t="inlineStr">
        <is>
          <t>macOS; Linux</t>
        </is>
      </c>
      <c r="F377" s="25" t="n"/>
      <c r="G377" s="25" t="n"/>
      <c r="H377" s="25" t="n"/>
      <c r="I377" s="25" t="n"/>
      <c r="J377" s="26" t="inlineStr"/>
    </row>
    <row r="378">
      <c r="A378" s="23" t="inlineStr">
        <is>
          <t>T1546.006</t>
        </is>
      </c>
      <c r="B378" s="24" t="inlineStr">
        <is>
          <t>Yes</t>
        </is>
      </c>
      <c r="C378" s="24" t="inlineStr">
        <is>
          <t>LC_LOAD_DYLIB Addition</t>
        </is>
      </c>
      <c r="D378" s="24" t="inlineStr">
        <is>
          <t>Privilege Escalation; Persistence</t>
        </is>
      </c>
      <c r="E378" s="24" t="inlineStr">
        <is>
          <t>macOS</t>
        </is>
      </c>
      <c r="F378" s="25" t="n"/>
      <c r="G378" s="25" t="n"/>
      <c r="H378" s="25" t="n"/>
      <c r="I378" s="25" t="n"/>
      <c r="J378" s="26" t="inlineStr"/>
    </row>
    <row r="379">
      <c r="A379" s="23" t="inlineStr">
        <is>
          <t>T1546.007</t>
        </is>
      </c>
      <c r="B379" s="24" t="inlineStr">
        <is>
          <t>Yes</t>
        </is>
      </c>
      <c r="C379" s="24" t="inlineStr">
        <is>
          <t>Netsh Helper DLL</t>
        </is>
      </c>
      <c r="D379" s="24" t="inlineStr">
        <is>
          <t>Privilege Escalation; Persistence</t>
        </is>
      </c>
      <c r="E379" s="24" t="inlineStr">
        <is>
          <t>Windows</t>
        </is>
      </c>
      <c r="F379" s="25" t="n"/>
      <c r="G379" s="25" t="n"/>
      <c r="H379" s="25" t="n"/>
      <c r="I379" s="25" t="n"/>
      <c r="J379" s="26" t="inlineStr"/>
    </row>
    <row r="380">
      <c r="A380" s="23" t="inlineStr">
        <is>
          <t>T1546.008</t>
        </is>
      </c>
      <c r="B380" s="24" t="inlineStr">
        <is>
          <t>Yes</t>
        </is>
      </c>
      <c r="C380" s="24" t="inlineStr">
        <is>
          <t>Accessibility Features</t>
        </is>
      </c>
      <c r="D380" s="24" t="inlineStr">
        <is>
          <t>Privilege Escalation; Persistence</t>
        </is>
      </c>
      <c r="E380" s="24" t="inlineStr">
        <is>
          <t>Windows</t>
        </is>
      </c>
      <c r="F380" s="25" t="n"/>
      <c r="G380" s="25" t="n"/>
      <c r="H380" s="25" t="n"/>
      <c r="I380" s="25" t="n"/>
      <c r="J380" s="26" t="inlineStr"/>
    </row>
    <row r="381">
      <c r="A381" s="23" t="inlineStr">
        <is>
          <t>T1546.009</t>
        </is>
      </c>
      <c r="B381" s="24" t="inlineStr">
        <is>
          <t>Yes</t>
        </is>
      </c>
      <c r="C381" s="24" t="inlineStr">
        <is>
          <t>AppCert DLLs</t>
        </is>
      </c>
      <c r="D381" s="24" t="inlineStr">
        <is>
          <t>Privilege Escalation; Persistence</t>
        </is>
      </c>
      <c r="E381" s="24" t="inlineStr">
        <is>
          <t>Windows</t>
        </is>
      </c>
      <c r="F381" s="25" t="n"/>
      <c r="G381" s="25" t="n"/>
      <c r="H381" s="25" t="n"/>
      <c r="I381" s="25" t="n"/>
      <c r="J381" s="26" t="inlineStr"/>
    </row>
    <row r="382">
      <c r="A382" s="23" t="inlineStr">
        <is>
          <t>T1546.010</t>
        </is>
      </c>
      <c r="B382" s="24" t="inlineStr">
        <is>
          <t>Yes</t>
        </is>
      </c>
      <c r="C382" s="24" t="inlineStr">
        <is>
          <t>AppInit DLLs</t>
        </is>
      </c>
      <c r="D382" s="24" t="inlineStr">
        <is>
          <t>Privilege Escalation; Persistence</t>
        </is>
      </c>
      <c r="E382" s="24" t="inlineStr">
        <is>
          <t>Windows</t>
        </is>
      </c>
      <c r="F382" s="25" t="n"/>
      <c r="G382" s="25" t="n"/>
      <c r="H382" s="25" t="n"/>
      <c r="I382" s="25" t="n"/>
      <c r="J382" s="26" t="inlineStr"/>
    </row>
    <row r="383">
      <c r="A383" s="23" t="inlineStr">
        <is>
          <t>T1546.011</t>
        </is>
      </c>
      <c r="B383" s="24" t="inlineStr">
        <is>
          <t>Yes</t>
        </is>
      </c>
      <c r="C383" s="24" t="inlineStr">
        <is>
          <t>Application Shimming</t>
        </is>
      </c>
      <c r="D383" s="24" t="inlineStr">
        <is>
          <t>Privilege Escalation; Persistence</t>
        </is>
      </c>
      <c r="E383" s="24" t="inlineStr">
        <is>
          <t>Windows</t>
        </is>
      </c>
      <c r="F383" s="25" t="n"/>
      <c r="G383" s="25" t="n"/>
      <c r="H383" s="25" t="n"/>
      <c r="I383" s="25" t="n"/>
      <c r="J383" s="26" t="inlineStr"/>
    </row>
    <row r="384">
      <c r="A384" s="23" t="inlineStr">
        <is>
          <t>T1546.012</t>
        </is>
      </c>
      <c r="B384" s="24" t="inlineStr">
        <is>
          <t>Yes</t>
        </is>
      </c>
      <c r="C384" s="24" t="inlineStr">
        <is>
          <t>Image File Execution Options Injection</t>
        </is>
      </c>
      <c r="D384" s="24" t="inlineStr">
        <is>
          <t>Privilege Escalation; Persistence</t>
        </is>
      </c>
      <c r="E384" s="24" t="inlineStr">
        <is>
          <t>Windows</t>
        </is>
      </c>
      <c r="F384" s="25" t="n"/>
      <c r="G384" s="25" t="n"/>
      <c r="H384" s="25" t="n"/>
      <c r="I384" s="25" t="n"/>
      <c r="J384" s="26" t="inlineStr"/>
    </row>
    <row r="385">
      <c r="A385" s="23" t="inlineStr">
        <is>
          <t>T1546.013</t>
        </is>
      </c>
      <c r="B385" s="24" t="inlineStr">
        <is>
          <t>Yes</t>
        </is>
      </c>
      <c r="C385" s="24" t="inlineStr">
        <is>
          <t>PowerShell Profile</t>
        </is>
      </c>
      <c r="D385" s="24" t="inlineStr">
        <is>
          <t>Privilege Escalation; Persistence</t>
        </is>
      </c>
      <c r="E385" s="24" t="inlineStr">
        <is>
          <t>Windows</t>
        </is>
      </c>
      <c r="F385" s="25" t="n"/>
      <c r="G385" s="25" t="n"/>
      <c r="H385" s="25" t="n"/>
      <c r="I385" s="25" t="n"/>
      <c r="J385" s="26" t="inlineStr"/>
    </row>
    <row r="386">
      <c r="A386" s="23" t="inlineStr">
        <is>
          <t>T1546.014</t>
        </is>
      </c>
      <c r="B386" s="24" t="inlineStr">
        <is>
          <t>Yes</t>
        </is>
      </c>
      <c r="C386" s="24" t="inlineStr">
        <is>
          <t>Emond</t>
        </is>
      </c>
      <c r="D386" s="24" t="inlineStr">
        <is>
          <t>Privilege Escalation; Persistence</t>
        </is>
      </c>
      <c r="E386" s="24" t="inlineStr">
        <is>
          <t>macOS</t>
        </is>
      </c>
      <c r="F386" s="25" t="n"/>
      <c r="G386" s="25" t="n"/>
      <c r="H386" s="25" t="n"/>
      <c r="I386" s="25" t="n"/>
      <c r="J386" s="26" t="inlineStr"/>
    </row>
    <row r="387">
      <c r="A387" s="23" t="inlineStr">
        <is>
          <t>T1546.015</t>
        </is>
      </c>
      <c r="B387" s="24" t="inlineStr">
        <is>
          <t>Yes</t>
        </is>
      </c>
      <c r="C387" s="24" t="inlineStr">
        <is>
          <t>Component Object Model Hijacking</t>
        </is>
      </c>
      <c r="D387" s="24" t="inlineStr">
        <is>
          <t>Privilege Escalation; Persistence</t>
        </is>
      </c>
      <c r="E387" s="24" t="inlineStr">
        <is>
          <t>Windows</t>
        </is>
      </c>
      <c r="F387" s="25" t="n"/>
      <c r="G387" s="25" t="n"/>
      <c r="H387" s="25" t="n"/>
      <c r="I387" s="25" t="n"/>
      <c r="J387" s="26" t="inlineStr"/>
    </row>
    <row r="388">
      <c r="A388" s="23" t="inlineStr">
        <is>
          <t>T1546.016</t>
        </is>
      </c>
      <c r="B388" s="24" t="inlineStr">
        <is>
          <t>Yes</t>
        </is>
      </c>
      <c r="C388" s="24" t="inlineStr">
        <is>
          <t>Installer Packages</t>
        </is>
      </c>
      <c r="D388" s="24" t="inlineStr">
        <is>
          <t>Privilege Escalation; Persistence</t>
        </is>
      </c>
      <c r="E388" s="24" t="inlineStr">
        <is>
          <t>Linux; macOS; Windows</t>
        </is>
      </c>
      <c r="F388" s="25" t="n"/>
      <c r="G388" s="25" t="n"/>
      <c r="H388" s="25" t="n"/>
      <c r="I388" s="25" t="n"/>
      <c r="J388" s="26" t="inlineStr"/>
    </row>
    <row r="389">
      <c r="A389" s="23" t="inlineStr">
        <is>
          <t>T1546.017</t>
        </is>
      </c>
      <c r="B389" s="24" t="inlineStr">
        <is>
          <t>Yes</t>
        </is>
      </c>
      <c r="C389" s="24" t="inlineStr">
        <is>
          <t>Udev Rules</t>
        </is>
      </c>
      <c r="D389" s="24" t="inlineStr">
        <is>
          <t>Persistence; Privilege Escalation</t>
        </is>
      </c>
      <c r="E389" s="24" t="inlineStr">
        <is>
          <t>Linux</t>
        </is>
      </c>
      <c r="F389" s="25" t="n"/>
      <c r="G389" s="25" t="n"/>
      <c r="H389" s="25" t="n"/>
      <c r="I389" s="25" t="n"/>
      <c r="J389" s="26" t="inlineStr"/>
    </row>
    <row r="390">
      <c r="A390" s="23" t="inlineStr">
        <is>
          <t>T1546.018</t>
        </is>
      </c>
      <c r="B390" s="24" t="inlineStr">
        <is>
          <t>Yes</t>
        </is>
      </c>
      <c r="C390" s="24" t="inlineStr">
        <is>
          <t>Python Startup Hooks</t>
        </is>
      </c>
      <c r="D390" s="24" t="inlineStr">
        <is>
          <t>Persistence; Privilege Escalation</t>
        </is>
      </c>
      <c r="E390" s="24" t="inlineStr">
        <is>
          <t>Linux; macOS; Windows</t>
        </is>
      </c>
      <c r="F390" s="25" t="n"/>
      <c r="G390" s="25" t="n"/>
      <c r="H390" s="25" t="n"/>
      <c r="I390" s="25" t="n"/>
      <c r="J390" s="26" t="inlineStr"/>
    </row>
    <row r="391">
      <c r="A391" s="23" t="inlineStr">
        <is>
          <t>T1547</t>
        </is>
      </c>
      <c r="B391" s="24" t="inlineStr">
        <is>
          <t>No</t>
        </is>
      </c>
      <c r="C391" s="24" t="inlineStr">
        <is>
          <t>Boot or Logon Autostart Execution</t>
        </is>
      </c>
      <c r="D391" s="24" t="inlineStr">
        <is>
          <t>Persistence; Privilege Escalation</t>
        </is>
      </c>
      <c r="E391" s="24" t="inlineStr">
        <is>
          <t>Linux; macOS; Windows; Network Devices</t>
        </is>
      </c>
      <c r="F391" s="25" t="n"/>
      <c r="G391" s="25" t="n"/>
      <c r="H391" s="25" t="n"/>
      <c r="I391" s="25" t="n"/>
      <c r="J391" s="26" t="inlineStr"/>
    </row>
    <row r="392">
      <c r="A392" s="23" t="inlineStr">
        <is>
          <t>T1547.001</t>
        </is>
      </c>
      <c r="B392" s="24" t="inlineStr">
        <is>
          <t>Yes</t>
        </is>
      </c>
      <c r="C392" s="24" t="inlineStr">
        <is>
          <t>Registry Run Keys / Startup Folder</t>
        </is>
      </c>
      <c r="D392" s="24" t="inlineStr">
        <is>
          <t>Persistence; Privilege Escalation</t>
        </is>
      </c>
      <c r="E392" s="24" t="inlineStr">
        <is>
          <t>Windows</t>
        </is>
      </c>
      <c r="F392" s="25" t="n"/>
      <c r="G392" s="25" t="n"/>
      <c r="H392" s="25" t="n"/>
      <c r="I392" s="25" t="n"/>
      <c r="J392" s="26" t="inlineStr"/>
    </row>
    <row r="393">
      <c r="A393" s="23" t="inlineStr">
        <is>
          <t>T1547.002</t>
        </is>
      </c>
      <c r="B393" s="24" t="inlineStr">
        <is>
          <t>Yes</t>
        </is>
      </c>
      <c r="C393" s="24" t="inlineStr">
        <is>
          <t>Authentication Package</t>
        </is>
      </c>
      <c r="D393" s="24" t="inlineStr">
        <is>
          <t>Persistence; Privilege Escalation</t>
        </is>
      </c>
      <c r="E393" s="24" t="inlineStr">
        <is>
          <t>Windows</t>
        </is>
      </c>
      <c r="F393" s="25" t="n"/>
      <c r="G393" s="25" t="n"/>
      <c r="H393" s="25" t="n"/>
      <c r="I393" s="25" t="n"/>
      <c r="J393" s="26" t="inlineStr"/>
    </row>
    <row r="394">
      <c r="A394" s="23" t="inlineStr">
        <is>
          <t>T1547.003</t>
        </is>
      </c>
      <c r="B394" s="24" t="inlineStr">
        <is>
          <t>Yes</t>
        </is>
      </c>
      <c r="C394" s="24" t="inlineStr">
        <is>
          <t>Time Providers</t>
        </is>
      </c>
      <c r="D394" s="24" t="inlineStr">
        <is>
          <t>Persistence; Privilege Escalation</t>
        </is>
      </c>
      <c r="E394" s="24" t="inlineStr">
        <is>
          <t>Windows</t>
        </is>
      </c>
      <c r="F394" s="25" t="n"/>
      <c r="G394" s="25" t="n"/>
      <c r="H394" s="25" t="n"/>
      <c r="I394" s="25" t="n"/>
      <c r="J394" s="26" t="inlineStr"/>
    </row>
    <row r="395">
      <c r="A395" s="23" t="inlineStr">
        <is>
          <t>T1547.004</t>
        </is>
      </c>
      <c r="B395" s="24" t="inlineStr">
        <is>
          <t>Yes</t>
        </is>
      </c>
      <c r="C395" s="24" t="inlineStr">
        <is>
          <t>Winlogon Helper DLL</t>
        </is>
      </c>
      <c r="D395" s="24" t="inlineStr">
        <is>
          <t>Persistence; Privilege Escalation</t>
        </is>
      </c>
      <c r="E395" s="24" t="inlineStr">
        <is>
          <t>Windows</t>
        </is>
      </c>
      <c r="F395" s="25" t="n"/>
      <c r="G395" s="25" t="n"/>
      <c r="H395" s="25" t="n"/>
      <c r="I395" s="25" t="n"/>
      <c r="J395" s="26" t="inlineStr"/>
    </row>
    <row r="396">
      <c r="A396" s="23" t="inlineStr">
        <is>
          <t>T1547.005</t>
        </is>
      </c>
      <c r="B396" s="24" t="inlineStr">
        <is>
          <t>Yes</t>
        </is>
      </c>
      <c r="C396" s="24" t="inlineStr">
        <is>
          <t>Security Support Provider</t>
        </is>
      </c>
      <c r="D396" s="24" t="inlineStr">
        <is>
          <t>Persistence; Privilege Escalation</t>
        </is>
      </c>
      <c r="E396" s="24" t="inlineStr">
        <is>
          <t>Windows</t>
        </is>
      </c>
      <c r="F396" s="25" t="n"/>
      <c r="G396" s="25" t="n"/>
      <c r="H396" s="25" t="n"/>
      <c r="I396" s="25" t="n"/>
      <c r="J396" s="26" t="inlineStr"/>
    </row>
    <row r="397">
      <c r="A397" s="23" t="inlineStr">
        <is>
          <t>T1547.006</t>
        </is>
      </c>
      <c r="B397" s="24" t="inlineStr">
        <is>
          <t>Yes</t>
        </is>
      </c>
      <c r="C397" s="24" t="inlineStr">
        <is>
          <t>Kernel Modules and Extensions</t>
        </is>
      </c>
      <c r="D397" s="24" t="inlineStr">
        <is>
          <t>Persistence; Privilege Escalation</t>
        </is>
      </c>
      <c r="E397" s="24" t="inlineStr">
        <is>
          <t>macOS; Linux</t>
        </is>
      </c>
      <c r="F397" s="25" t="n"/>
      <c r="G397" s="25" t="n"/>
      <c r="H397" s="25" t="n"/>
      <c r="I397" s="25" t="n"/>
      <c r="J397" s="26" t="inlineStr"/>
    </row>
    <row r="398">
      <c r="A398" s="23" t="inlineStr">
        <is>
          <t>T1547.007</t>
        </is>
      </c>
      <c r="B398" s="24" t="inlineStr">
        <is>
          <t>Yes</t>
        </is>
      </c>
      <c r="C398" s="24" t="inlineStr">
        <is>
          <t>Re-opened Applications</t>
        </is>
      </c>
      <c r="D398" s="24" t="inlineStr">
        <is>
          <t>Persistence; Privilege Escalation</t>
        </is>
      </c>
      <c r="E398" s="24" t="inlineStr">
        <is>
          <t>macOS</t>
        </is>
      </c>
      <c r="F398" s="25" t="n"/>
      <c r="G398" s="25" t="n"/>
      <c r="H398" s="25" t="n"/>
      <c r="I398" s="25" t="n"/>
      <c r="J398" s="26" t="inlineStr"/>
    </row>
    <row r="399">
      <c r="A399" s="23" t="inlineStr">
        <is>
          <t>T1547.008</t>
        </is>
      </c>
      <c r="B399" s="24" t="inlineStr">
        <is>
          <t>Yes</t>
        </is>
      </c>
      <c r="C399" s="24" t="inlineStr">
        <is>
          <t>LSASS Driver</t>
        </is>
      </c>
      <c r="D399" s="24" t="inlineStr">
        <is>
          <t>Persistence; Privilege Escalation</t>
        </is>
      </c>
      <c r="E399" s="24" t="inlineStr">
        <is>
          <t>Windows</t>
        </is>
      </c>
      <c r="F399" s="25" t="n"/>
      <c r="G399" s="25" t="n"/>
      <c r="H399" s="25" t="n"/>
      <c r="I399" s="25" t="n"/>
      <c r="J399" s="26" t="inlineStr"/>
    </row>
    <row r="400">
      <c r="A400" s="23" t="inlineStr">
        <is>
          <t>T1547.009</t>
        </is>
      </c>
      <c r="B400" s="24" t="inlineStr">
        <is>
          <t>Yes</t>
        </is>
      </c>
      <c r="C400" s="24" t="inlineStr">
        <is>
          <t>Shortcut Modification</t>
        </is>
      </c>
      <c r="D400" s="24" t="inlineStr">
        <is>
          <t>Persistence; Privilege Escalation</t>
        </is>
      </c>
      <c r="E400" s="24" t="inlineStr">
        <is>
          <t>Windows</t>
        </is>
      </c>
      <c r="F400" s="25" t="n"/>
      <c r="G400" s="25" t="n"/>
      <c r="H400" s="25" t="n"/>
      <c r="I400" s="25" t="n"/>
      <c r="J400" s="26" t="inlineStr"/>
    </row>
    <row r="401">
      <c r="A401" s="23" t="inlineStr">
        <is>
          <t>T1547.010</t>
        </is>
      </c>
      <c r="B401" s="24" t="inlineStr">
        <is>
          <t>Yes</t>
        </is>
      </c>
      <c r="C401" s="24" t="inlineStr">
        <is>
          <t>Port Monitors</t>
        </is>
      </c>
      <c r="D401" s="24" t="inlineStr">
        <is>
          <t>Persistence; Privilege Escalation</t>
        </is>
      </c>
      <c r="E401" s="24" t="inlineStr">
        <is>
          <t>Windows</t>
        </is>
      </c>
      <c r="F401" s="25" t="n"/>
      <c r="G401" s="25" t="n"/>
      <c r="H401" s="25" t="n"/>
      <c r="I401" s="25" t="n"/>
      <c r="J401" s="26" t="inlineStr"/>
    </row>
    <row r="402">
      <c r="A402" s="23" t="inlineStr">
        <is>
          <t>T1547.012</t>
        </is>
      </c>
      <c r="B402" s="24" t="inlineStr">
        <is>
          <t>Yes</t>
        </is>
      </c>
      <c r="C402" s="24" t="inlineStr">
        <is>
          <t>Print Processors</t>
        </is>
      </c>
      <c r="D402" s="24" t="inlineStr">
        <is>
          <t>Persistence; Privilege Escalation</t>
        </is>
      </c>
      <c r="E402" s="24" t="inlineStr">
        <is>
          <t>Windows</t>
        </is>
      </c>
      <c r="F402" s="25" t="n"/>
      <c r="G402" s="25" t="n"/>
      <c r="H402" s="25" t="n"/>
      <c r="I402" s="25" t="n"/>
      <c r="J402" s="26" t="inlineStr"/>
    </row>
    <row r="403">
      <c r="A403" s="23" t="inlineStr">
        <is>
          <t>T1547.013</t>
        </is>
      </c>
      <c r="B403" s="24" t="inlineStr">
        <is>
          <t>Yes</t>
        </is>
      </c>
      <c r="C403" s="24" t="inlineStr">
        <is>
          <t>XDG Autostart Entries</t>
        </is>
      </c>
      <c r="D403" s="24" t="inlineStr">
        <is>
          <t>Persistence; Privilege Escalation</t>
        </is>
      </c>
      <c r="E403" s="24" t="inlineStr">
        <is>
          <t>Linux</t>
        </is>
      </c>
      <c r="F403" s="25" t="n"/>
      <c r="G403" s="25" t="n"/>
      <c r="H403" s="25" t="n"/>
      <c r="I403" s="25" t="n"/>
      <c r="J403" s="26" t="inlineStr"/>
    </row>
    <row r="404">
      <c r="A404" s="23" t="inlineStr">
        <is>
          <t>T1547.014</t>
        </is>
      </c>
      <c r="B404" s="24" t="inlineStr">
        <is>
          <t>Yes</t>
        </is>
      </c>
      <c r="C404" s="24" t="inlineStr">
        <is>
          <t>Active Setup</t>
        </is>
      </c>
      <c r="D404" s="24" t="inlineStr">
        <is>
          <t>Persistence; Privilege Escalation</t>
        </is>
      </c>
      <c r="E404" s="24" t="inlineStr">
        <is>
          <t>Windows</t>
        </is>
      </c>
      <c r="F404" s="25" t="n"/>
      <c r="G404" s="25" t="n"/>
      <c r="H404" s="25" t="n"/>
      <c r="I404" s="25" t="n"/>
      <c r="J404" s="26" t="inlineStr"/>
    </row>
    <row r="405">
      <c r="A405" s="23" t="inlineStr">
        <is>
          <t>T1547.015</t>
        </is>
      </c>
      <c r="B405" s="24" t="inlineStr">
        <is>
          <t>Yes</t>
        </is>
      </c>
      <c r="C405" s="24" t="inlineStr">
        <is>
          <t>Login Items</t>
        </is>
      </c>
      <c r="D405" s="24" t="inlineStr">
        <is>
          <t>Persistence; Privilege Escalation</t>
        </is>
      </c>
      <c r="E405" s="24" t="inlineStr">
        <is>
          <t>macOS</t>
        </is>
      </c>
      <c r="F405" s="25" t="n"/>
      <c r="G405" s="25" t="n"/>
      <c r="H405" s="25" t="n"/>
      <c r="I405" s="25" t="n"/>
      <c r="J405" s="26" t="inlineStr"/>
    </row>
    <row r="406">
      <c r="A406" s="23" t="inlineStr">
        <is>
          <t>T1548</t>
        </is>
      </c>
      <c r="B406" s="24" t="inlineStr">
        <is>
          <t>No</t>
        </is>
      </c>
      <c r="C406" s="24" t="inlineStr">
        <is>
          <t>Abuse Elevation Control Mechanism</t>
        </is>
      </c>
      <c r="D406" s="24" t="inlineStr">
        <is>
          <t>Privilege Escalation</t>
        </is>
      </c>
      <c r="E406" s="24" t="inlineStr">
        <is>
          <t>Linux; macOS; Windows; IaaS; Office Suite; Identity Provider</t>
        </is>
      </c>
      <c r="F406" s="25" t="n"/>
      <c r="G406" s="25" t="n"/>
      <c r="H406" s="25" t="n"/>
      <c r="I406" s="25" t="n"/>
      <c r="J406" s="26" t="inlineStr"/>
    </row>
    <row r="407">
      <c r="A407" s="23" t="inlineStr">
        <is>
          <t>T1548.001</t>
        </is>
      </c>
      <c r="B407" s="24" t="inlineStr">
        <is>
          <t>Yes</t>
        </is>
      </c>
      <c r="C407" s="24" t="inlineStr">
        <is>
          <t>Setuid and Setgid</t>
        </is>
      </c>
      <c r="D407" s="24" t="inlineStr">
        <is>
          <t>Privilege Escalation</t>
        </is>
      </c>
      <c r="E407" s="24" t="inlineStr">
        <is>
          <t>Linux; macOS</t>
        </is>
      </c>
      <c r="F407" s="25" t="n"/>
      <c r="G407" s="25" t="n"/>
      <c r="H407" s="25" t="n"/>
      <c r="I407" s="25" t="n"/>
      <c r="J407" s="26" t="inlineStr"/>
    </row>
    <row r="408">
      <c r="A408" s="23" t="inlineStr">
        <is>
          <t>T1548.002</t>
        </is>
      </c>
      <c r="B408" s="24" t="inlineStr">
        <is>
          <t>Yes</t>
        </is>
      </c>
      <c r="C408" s="24" t="inlineStr">
        <is>
          <t>Bypass User Account Control</t>
        </is>
      </c>
      <c r="D408" s="24" t="inlineStr">
        <is>
          <t>Privilege Escalation</t>
        </is>
      </c>
      <c r="E408" s="24" t="inlineStr">
        <is>
          <t>Windows</t>
        </is>
      </c>
      <c r="F408" s="25" t="n"/>
      <c r="G408" s="25" t="n"/>
      <c r="H408" s="25" t="n"/>
      <c r="I408" s="25" t="n"/>
      <c r="J408" s="26" t="inlineStr"/>
    </row>
    <row r="409">
      <c r="A409" s="23" t="inlineStr">
        <is>
          <t>T1548.003</t>
        </is>
      </c>
      <c r="B409" s="24" t="inlineStr">
        <is>
          <t>Yes</t>
        </is>
      </c>
      <c r="C409" s="24" t="inlineStr">
        <is>
          <t>Sudo and Sudo Caching</t>
        </is>
      </c>
      <c r="D409" s="24" t="inlineStr">
        <is>
          <t>Privilege Escalation</t>
        </is>
      </c>
      <c r="E409" s="24" t="inlineStr">
        <is>
          <t>Linux; macOS</t>
        </is>
      </c>
      <c r="F409" s="25" t="n"/>
      <c r="G409" s="25" t="n"/>
      <c r="H409" s="25" t="n"/>
      <c r="I409" s="25" t="n"/>
      <c r="J409" s="26" t="inlineStr"/>
    </row>
    <row r="410">
      <c r="A410" s="23" t="inlineStr">
        <is>
          <t>T1548.004</t>
        </is>
      </c>
      <c r="B410" s="24" t="inlineStr">
        <is>
          <t>Yes</t>
        </is>
      </c>
      <c r="C410" s="24" t="inlineStr">
        <is>
          <t>Elevated Execution with Prompt</t>
        </is>
      </c>
      <c r="D410" s="24" t="inlineStr">
        <is>
          <t>Privilege Escalation</t>
        </is>
      </c>
      <c r="E410" s="24" t="inlineStr">
        <is>
          <t>macOS</t>
        </is>
      </c>
      <c r="F410" s="25" t="n"/>
      <c r="G410" s="25" t="n"/>
      <c r="H410" s="25" t="n"/>
      <c r="I410" s="25" t="n"/>
      <c r="J410" s="26" t="inlineStr"/>
    </row>
    <row r="411">
      <c r="A411" s="23" t="inlineStr">
        <is>
          <t>T1548.005</t>
        </is>
      </c>
      <c r="B411" s="24" t="inlineStr">
        <is>
          <t>Yes</t>
        </is>
      </c>
      <c r="C411" s="24" t="inlineStr">
        <is>
          <t>Temporary Elevated Cloud Access</t>
        </is>
      </c>
      <c r="D411" s="24" t="inlineStr">
        <is>
          <t>Privilege Escalation</t>
        </is>
      </c>
      <c r="E411" s="24" t="inlineStr">
        <is>
          <t>IaaS; Office Suite; Identity Provider</t>
        </is>
      </c>
      <c r="F411" s="25" t="n"/>
      <c r="G411" s="25" t="n"/>
      <c r="H411" s="25" t="n"/>
      <c r="I411" s="25" t="n"/>
      <c r="J411" s="26" t="inlineStr"/>
    </row>
    <row r="412">
      <c r="A412" s="23" t="inlineStr">
        <is>
          <t>T1548.006</t>
        </is>
      </c>
      <c r="B412" s="24" t="inlineStr">
        <is>
          <t>Yes</t>
        </is>
      </c>
      <c r="C412" s="24" t="inlineStr">
        <is>
          <t>TCC Manipulation</t>
        </is>
      </c>
      <c r="D412" s="24" t="inlineStr">
        <is>
          <t>Privilege Escalation</t>
        </is>
      </c>
      <c r="E412" s="24" t="inlineStr">
        <is>
          <t>macOS</t>
        </is>
      </c>
      <c r="F412" s="25" t="n"/>
      <c r="G412" s="25" t="n"/>
      <c r="H412" s="25" t="n"/>
      <c r="I412" s="25" t="n"/>
      <c r="J412" s="26" t="inlineStr"/>
    </row>
    <row r="413">
      <c r="A413" s="23" t="inlineStr">
        <is>
          <t>T1550</t>
        </is>
      </c>
      <c r="B413" s="24" t="inlineStr">
        <is>
          <t>No</t>
        </is>
      </c>
      <c r="C413" s="24" t="inlineStr">
        <is>
          <t>Use Alternate Authentication Material</t>
        </is>
      </c>
      <c r="D413" s="24" t="inlineStr">
        <is>
          <t>Lateral Movement</t>
        </is>
      </c>
      <c r="E413" s="24" t="inlineStr">
        <is>
          <t>Containers; IaaS; Identity Provider; Linux; Office Suite; SaaS; Windows</t>
        </is>
      </c>
      <c r="F413" s="25" t="n"/>
      <c r="G413" s="25" t="n"/>
      <c r="H413" s="25" t="n"/>
      <c r="I413" s="25" t="n"/>
      <c r="J413" s="26" t="inlineStr"/>
    </row>
    <row r="414">
      <c r="A414" s="23" t="inlineStr">
        <is>
          <t>T1550.001</t>
        </is>
      </c>
      <c r="B414" s="24" t="inlineStr">
        <is>
          <t>Yes</t>
        </is>
      </c>
      <c r="C414" s="24" t="inlineStr">
        <is>
          <t>Application Access Token</t>
        </is>
      </c>
      <c r="D414" s="24" t="inlineStr">
        <is>
          <t>Lateral Movement</t>
        </is>
      </c>
      <c r="E414" s="24" t="inlineStr">
        <is>
          <t>Containers; IaaS; Identity Provider; Office Suite; SaaS</t>
        </is>
      </c>
      <c r="F414" s="25" t="n"/>
      <c r="G414" s="25" t="n"/>
      <c r="H414" s="25" t="n"/>
      <c r="I414" s="25" t="n"/>
      <c r="J414" s="26" t="inlineStr"/>
    </row>
    <row r="415">
      <c r="A415" s="23" t="inlineStr">
        <is>
          <t>T1550.002</t>
        </is>
      </c>
      <c r="B415" s="24" t="inlineStr">
        <is>
          <t>Yes</t>
        </is>
      </c>
      <c r="C415" s="24" t="inlineStr">
        <is>
          <t>Pass the Hash</t>
        </is>
      </c>
      <c r="D415" s="24" t="inlineStr">
        <is>
          <t>Lateral Movement</t>
        </is>
      </c>
      <c r="E415" s="24" t="inlineStr">
        <is>
          <t>Windows</t>
        </is>
      </c>
      <c r="F415" s="25" t="n"/>
      <c r="G415" s="25" t="n"/>
      <c r="H415" s="25" t="n"/>
      <c r="I415" s="25" t="n"/>
      <c r="J415" s="26" t="inlineStr"/>
    </row>
    <row r="416">
      <c r="A416" s="23" t="inlineStr">
        <is>
          <t>T1550.003</t>
        </is>
      </c>
      <c r="B416" s="24" t="inlineStr">
        <is>
          <t>Yes</t>
        </is>
      </c>
      <c r="C416" s="24" t="inlineStr">
        <is>
          <t>Pass the Ticket</t>
        </is>
      </c>
      <c r="D416" s="24" t="inlineStr">
        <is>
          <t>Lateral Movement</t>
        </is>
      </c>
      <c r="E416" s="24" t="inlineStr">
        <is>
          <t>Windows</t>
        </is>
      </c>
      <c r="F416" s="25" t="n"/>
      <c r="G416" s="25" t="n"/>
      <c r="H416" s="25" t="n"/>
      <c r="I416" s="25" t="n"/>
      <c r="J416" s="26" t="inlineStr"/>
    </row>
    <row r="417">
      <c r="A417" s="23" t="inlineStr">
        <is>
          <t>T1550.004</t>
        </is>
      </c>
      <c r="B417" s="24" t="inlineStr">
        <is>
          <t>Yes</t>
        </is>
      </c>
      <c r="C417" s="24" t="inlineStr">
        <is>
          <t>Web Session Cookie</t>
        </is>
      </c>
      <c r="D417" s="24" t="inlineStr">
        <is>
          <t>Lateral Movement</t>
        </is>
      </c>
      <c r="E417" s="24" t="inlineStr">
        <is>
          <t>IaaS; Office Suite; SaaS</t>
        </is>
      </c>
      <c r="F417" s="25" t="n"/>
      <c r="G417" s="25" t="n"/>
      <c r="H417" s="25" t="n"/>
      <c r="I417" s="25" t="n"/>
      <c r="J417" s="26" t="inlineStr"/>
    </row>
    <row r="418">
      <c r="A418" s="23" t="inlineStr">
        <is>
          <t>T1552</t>
        </is>
      </c>
      <c r="B418" s="24" t="inlineStr">
        <is>
          <t>No</t>
        </is>
      </c>
      <c r="C418" s="24" t="inlineStr">
        <is>
          <t>Unsecured Credentials</t>
        </is>
      </c>
      <c r="D418" s="24" t="inlineStr">
        <is>
          <t>Credential Access</t>
        </is>
      </c>
      <c r="E418" s="24" t="inlineStr">
        <is>
          <t>Windows; SaaS; IaaS; Linux; macOS; Containers; Network Devices; Office Suite; Identity Provider</t>
        </is>
      </c>
      <c r="F418" s="25" t="n"/>
      <c r="G418" s="25" t="n"/>
      <c r="H418" s="25" t="n"/>
      <c r="I418" s="25" t="n"/>
      <c r="J418" s="26" t="inlineStr"/>
    </row>
    <row r="419">
      <c r="A419" s="23" t="inlineStr">
        <is>
          <t>T1552.001</t>
        </is>
      </c>
      <c r="B419" s="24" t="inlineStr">
        <is>
          <t>Yes</t>
        </is>
      </c>
      <c r="C419" s="24" t="inlineStr">
        <is>
          <t>Credentials In Files</t>
        </is>
      </c>
      <c r="D419" s="24" t="inlineStr">
        <is>
          <t>Credential Access</t>
        </is>
      </c>
      <c r="E419" s="24" t="inlineStr">
        <is>
          <t>Containers; IaaS; Linux; macOS; Windows</t>
        </is>
      </c>
      <c r="F419" s="25" t="n"/>
      <c r="G419" s="25" t="n"/>
      <c r="H419" s="25" t="n"/>
      <c r="I419" s="25" t="n"/>
      <c r="J419" s="26" t="inlineStr"/>
    </row>
    <row r="420">
      <c r="A420" s="23" t="inlineStr">
        <is>
          <t>T1552.002</t>
        </is>
      </c>
      <c r="B420" s="24" t="inlineStr">
        <is>
          <t>Yes</t>
        </is>
      </c>
      <c r="C420" s="24" t="inlineStr">
        <is>
          <t>Credentials in Registry</t>
        </is>
      </c>
      <c r="D420" s="24" t="inlineStr">
        <is>
          <t>Credential Access</t>
        </is>
      </c>
      <c r="E420" s="24" t="inlineStr">
        <is>
          <t>Windows</t>
        </is>
      </c>
      <c r="F420" s="25" t="n"/>
      <c r="G420" s="25" t="n"/>
      <c r="H420" s="25" t="n"/>
      <c r="I420" s="25" t="n"/>
      <c r="J420" s="26" t="inlineStr"/>
    </row>
    <row r="421">
      <c r="A421" s="23" t="inlineStr">
        <is>
          <t>T1552.003</t>
        </is>
      </c>
      <c r="B421" s="24" t="inlineStr">
        <is>
          <t>Yes</t>
        </is>
      </c>
      <c r="C421" s="24" t="inlineStr">
        <is>
          <t>Shell History</t>
        </is>
      </c>
      <c r="D421" s="24" t="inlineStr">
        <is>
          <t>Credential Access</t>
        </is>
      </c>
      <c r="E421" s="24" t="inlineStr">
        <is>
          <t>Linux; macOS; Windows</t>
        </is>
      </c>
      <c r="F421" s="25" t="n"/>
      <c r="G421" s="25" t="n"/>
      <c r="H421" s="25" t="n"/>
      <c r="I421" s="25" t="n"/>
      <c r="J421" s="26" t="inlineStr"/>
    </row>
    <row r="422">
      <c r="A422" s="23" t="inlineStr">
        <is>
          <t>T1552.004</t>
        </is>
      </c>
      <c r="B422" s="24" t="inlineStr">
        <is>
          <t>Yes</t>
        </is>
      </c>
      <c r="C422" s="24" t="inlineStr">
        <is>
          <t>Private Keys</t>
        </is>
      </c>
      <c r="D422" s="24" t="inlineStr">
        <is>
          <t>Credential Access</t>
        </is>
      </c>
      <c r="E422" s="24" t="inlineStr">
        <is>
          <t>Linux; macOS; Network Devices; Windows</t>
        </is>
      </c>
      <c r="F422" s="25" t="n"/>
      <c r="G422" s="25" t="n"/>
      <c r="H422" s="25" t="n"/>
      <c r="I422" s="25" t="n"/>
      <c r="J422" s="26" t="inlineStr"/>
    </row>
    <row r="423">
      <c r="A423" s="23" t="inlineStr">
        <is>
          <t>T1552.005</t>
        </is>
      </c>
      <c r="B423" s="24" t="inlineStr">
        <is>
          <t>Yes</t>
        </is>
      </c>
      <c r="C423" s="24" t="inlineStr">
        <is>
          <t>Cloud Instance Metadata API</t>
        </is>
      </c>
      <c r="D423" s="24" t="inlineStr">
        <is>
          <t>Credential Access</t>
        </is>
      </c>
      <c r="E423" s="24" t="inlineStr">
        <is>
          <t>IaaS</t>
        </is>
      </c>
      <c r="F423" s="25" t="n"/>
      <c r="G423" s="25" t="n"/>
      <c r="H423" s="25" t="n"/>
      <c r="I423" s="25" t="n"/>
      <c r="J423" s="26" t="inlineStr"/>
    </row>
    <row r="424">
      <c r="A424" s="23" t="inlineStr">
        <is>
          <t>T1552.006</t>
        </is>
      </c>
      <c r="B424" s="24" t="inlineStr">
        <is>
          <t>Yes</t>
        </is>
      </c>
      <c r="C424" s="24" t="inlineStr">
        <is>
          <t>Group Policy Preferences</t>
        </is>
      </c>
      <c r="D424" s="24" t="inlineStr">
        <is>
          <t>Credential Access</t>
        </is>
      </c>
      <c r="E424" s="24" t="inlineStr">
        <is>
          <t>Windows</t>
        </is>
      </c>
      <c r="F424" s="25" t="n"/>
      <c r="G424" s="25" t="n"/>
      <c r="H424" s="25" t="n"/>
      <c r="I424" s="25" t="n"/>
      <c r="J424" s="26" t="inlineStr"/>
    </row>
    <row r="425">
      <c r="A425" s="23" t="inlineStr">
        <is>
          <t>T1552.007</t>
        </is>
      </c>
      <c r="B425" s="24" t="inlineStr">
        <is>
          <t>Yes</t>
        </is>
      </c>
      <c r="C425" s="24" t="inlineStr">
        <is>
          <t>Container API</t>
        </is>
      </c>
      <c r="D425" s="24" t="inlineStr">
        <is>
          <t>Credential Access</t>
        </is>
      </c>
      <c r="E425" s="24" t="inlineStr">
        <is>
          <t>Containers</t>
        </is>
      </c>
      <c r="F425" s="25" t="n"/>
      <c r="G425" s="25" t="n"/>
      <c r="H425" s="25" t="n"/>
      <c r="I425" s="25" t="n"/>
      <c r="J425" s="26" t="inlineStr"/>
    </row>
    <row r="426">
      <c r="A426" s="23" t="inlineStr">
        <is>
          <t>T1552.008</t>
        </is>
      </c>
      <c r="B426" s="24" t="inlineStr">
        <is>
          <t>Yes</t>
        </is>
      </c>
      <c r="C426" s="24" t="inlineStr">
        <is>
          <t>Chat Messages</t>
        </is>
      </c>
      <c r="D426" s="24" t="inlineStr">
        <is>
          <t>Credential Access</t>
        </is>
      </c>
      <c r="E426" s="24" t="inlineStr">
        <is>
          <t>SaaS; Office Suite</t>
        </is>
      </c>
      <c r="F426" s="25" t="n"/>
      <c r="G426" s="25" t="n"/>
      <c r="H426" s="25" t="n"/>
      <c r="I426" s="25" t="n"/>
      <c r="J426" s="26" t="inlineStr"/>
    </row>
    <row r="427">
      <c r="A427" s="23" t="inlineStr">
        <is>
          <t>T1553</t>
        </is>
      </c>
      <c r="B427" s="24" t="inlineStr">
        <is>
          <t>No</t>
        </is>
      </c>
      <c r="C427" s="24" t="inlineStr">
        <is>
          <t>Subvert Trust Controls</t>
        </is>
      </c>
      <c r="D427" s="24" t="inlineStr">
        <is>
          <t>Defense Impairment</t>
        </is>
      </c>
      <c r="E427" s="24" t="inlineStr">
        <is>
          <t>Linux; macOS; Windows</t>
        </is>
      </c>
      <c r="F427" s="25" t="n"/>
      <c r="G427" s="25" t="n"/>
      <c r="H427" s="25" t="n"/>
      <c r="I427" s="25" t="n"/>
      <c r="J427" s="26" t="inlineStr"/>
    </row>
    <row r="428">
      <c r="A428" s="23" t="inlineStr">
        <is>
          <t>T1553.001</t>
        </is>
      </c>
      <c r="B428" s="24" t="inlineStr">
        <is>
          <t>Yes</t>
        </is>
      </c>
      <c r="C428" s="24" t="inlineStr">
        <is>
          <t>Gatekeeper Bypass</t>
        </is>
      </c>
      <c r="D428" s="24" t="inlineStr">
        <is>
          <t>Defense Impairment</t>
        </is>
      </c>
      <c r="E428" s="24" t="inlineStr">
        <is>
          <t>macOS</t>
        </is>
      </c>
      <c r="F428" s="25" t="n"/>
      <c r="G428" s="25" t="n"/>
      <c r="H428" s="25" t="n"/>
      <c r="I428" s="25" t="n"/>
      <c r="J428" s="26" t="inlineStr"/>
    </row>
    <row r="429">
      <c r="A429" s="23" t="inlineStr">
        <is>
          <t>T1553.002</t>
        </is>
      </c>
      <c r="B429" s="24" t="inlineStr">
        <is>
          <t>Yes</t>
        </is>
      </c>
      <c r="C429" s="24" t="inlineStr">
        <is>
          <t>Code Signing</t>
        </is>
      </c>
      <c r="D429" s="24" t="inlineStr">
        <is>
          <t>Defense Impairment</t>
        </is>
      </c>
      <c r="E429" s="24" t="inlineStr">
        <is>
          <t>macOS; Windows</t>
        </is>
      </c>
      <c r="F429" s="25" t="n"/>
      <c r="G429" s="25" t="n"/>
      <c r="H429" s="25" t="n"/>
      <c r="I429" s="25" t="n"/>
      <c r="J429" s="26" t="inlineStr"/>
    </row>
    <row r="430">
      <c r="A430" s="23" t="inlineStr">
        <is>
          <t>T1553.003</t>
        </is>
      </c>
      <c r="B430" s="24" t="inlineStr">
        <is>
          <t>Yes</t>
        </is>
      </c>
      <c r="C430" s="24" t="inlineStr">
        <is>
          <t>SIP and Trust Provider Hijacking</t>
        </is>
      </c>
      <c r="D430" s="24" t="inlineStr">
        <is>
          <t>Defense Impairment</t>
        </is>
      </c>
      <c r="E430" s="24" t="inlineStr">
        <is>
          <t>Windows</t>
        </is>
      </c>
      <c r="F430" s="25" t="n"/>
      <c r="G430" s="25" t="n"/>
      <c r="H430" s="25" t="n"/>
      <c r="I430" s="25" t="n"/>
      <c r="J430" s="26" t="inlineStr"/>
    </row>
    <row r="431">
      <c r="A431" s="23" t="inlineStr">
        <is>
          <t>T1553.004</t>
        </is>
      </c>
      <c r="B431" s="24" t="inlineStr">
        <is>
          <t>Yes</t>
        </is>
      </c>
      <c r="C431" s="24" t="inlineStr">
        <is>
          <t>Install Root Certificate</t>
        </is>
      </c>
      <c r="D431" s="24" t="inlineStr">
        <is>
          <t>Defense Impairment</t>
        </is>
      </c>
      <c r="E431" s="24" t="inlineStr">
        <is>
          <t>Linux; macOS; Windows</t>
        </is>
      </c>
      <c r="F431" s="25" t="n"/>
      <c r="G431" s="25" t="n"/>
      <c r="H431" s="25" t="n"/>
      <c r="I431" s="25" t="n"/>
      <c r="J431" s="26" t="inlineStr"/>
    </row>
    <row r="432">
      <c r="A432" s="23" t="inlineStr">
        <is>
          <t>T1553.005</t>
        </is>
      </c>
      <c r="B432" s="24" t="inlineStr">
        <is>
          <t>Yes</t>
        </is>
      </c>
      <c r="C432" s="24" t="inlineStr">
        <is>
          <t>Mark-of-the-Web Bypass</t>
        </is>
      </c>
      <c r="D432" s="24" t="inlineStr">
        <is>
          <t>Defense Impairment</t>
        </is>
      </c>
      <c r="E432" s="24" t="inlineStr">
        <is>
          <t>Windows</t>
        </is>
      </c>
      <c r="F432" s="25" t="n"/>
      <c r="G432" s="25" t="n"/>
      <c r="H432" s="25" t="n"/>
      <c r="I432" s="25" t="n"/>
      <c r="J432" s="26" t="inlineStr"/>
    </row>
    <row r="433">
      <c r="A433" s="23" t="inlineStr">
        <is>
          <t>T1553.006</t>
        </is>
      </c>
      <c r="B433" s="24" t="inlineStr">
        <is>
          <t>Yes</t>
        </is>
      </c>
      <c r="C433" s="24" t="inlineStr">
        <is>
          <t>Code Signing Policy Modification</t>
        </is>
      </c>
      <c r="D433" s="24" t="inlineStr">
        <is>
          <t>Defense Impairment</t>
        </is>
      </c>
      <c r="E433" s="24" t="inlineStr">
        <is>
          <t>macOS; Windows</t>
        </is>
      </c>
      <c r="F433" s="25" t="n"/>
      <c r="G433" s="25" t="n"/>
      <c r="H433" s="25" t="n"/>
      <c r="I433" s="25" t="n"/>
      <c r="J433" s="26" t="inlineStr"/>
    </row>
    <row r="434">
      <c r="A434" s="23" t="inlineStr">
        <is>
          <t>T1554</t>
        </is>
      </c>
      <c r="B434" s="24" t="inlineStr">
        <is>
          <t>No</t>
        </is>
      </c>
      <c r="C434" s="24" t="inlineStr">
        <is>
          <t>Compromise Host Software Binary</t>
        </is>
      </c>
      <c r="D434" s="24" t="inlineStr">
        <is>
          <t>Persistence</t>
        </is>
      </c>
      <c r="E434" s="24" t="inlineStr">
        <is>
          <t>ESXi; Linux; macOS; Windows</t>
        </is>
      </c>
      <c r="F434" s="25" t="n"/>
      <c r="G434" s="25" t="n"/>
      <c r="H434" s="25" t="n"/>
      <c r="I434" s="25" t="n"/>
      <c r="J434" s="26" t="inlineStr"/>
    </row>
    <row r="435">
      <c r="A435" s="23" t="inlineStr">
        <is>
          <t>T1555</t>
        </is>
      </c>
      <c r="B435" s="24" t="inlineStr">
        <is>
          <t>No</t>
        </is>
      </c>
      <c r="C435" s="24" t="inlineStr">
        <is>
          <t>Credentials from Password Stores</t>
        </is>
      </c>
      <c r="D435" s="24" t="inlineStr">
        <is>
          <t>Credential Access</t>
        </is>
      </c>
      <c r="E435" s="24" t="inlineStr">
        <is>
          <t>IaaS; Linux; macOS; Windows</t>
        </is>
      </c>
      <c r="F435" s="25" t="n"/>
      <c r="G435" s="25" t="n"/>
      <c r="H435" s="25" t="n"/>
      <c r="I435" s="25" t="n"/>
      <c r="J435" s="26" t="inlineStr"/>
    </row>
    <row r="436">
      <c r="A436" s="23" t="inlineStr">
        <is>
          <t>T1555.001</t>
        </is>
      </c>
      <c r="B436" s="24" t="inlineStr">
        <is>
          <t>Yes</t>
        </is>
      </c>
      <c r="C436" s="24" t="inlineStr">
        <is>
          <t>Keychain</t>
        </is>
      </c>
      <c r="D436" s="24" t="inlineStr">
        <is>
          <t>Credential Access</t>
        </is>
      </c>
      <c r="E436" s="24" t="inlineStr">
        <is>
          <t>macOS</t>
        </is>
      </c>
      <c r="F436" s="25" t="n"/>
      <c r="G436" s="25" t="n"/>
      <c r="H436" s="25" t="n"/>
      <c r="I436" s="25" t="n"/>
      <c r="J436" s="26" t="inlineStr"/>
    </row>
    <row r="437">
      <c r="A437" s="23" t="inlineStr">
        <is>
          <t>T1555.002</t>
        </is>
      </c>
      <c r="B437" s="24" t="inlineStr">
        <is>
          <t>Yes</t>
        </is>
      </c>
      <c r="C437" s="24" t="inlineStr">
        <is>
          <t>Securityd Memory</t>
        </is>
      </c>
      <c r="D437" s="24" t="inlineStr">
        <is>
          <t>Credential Access</t>
        </is>
      </c>
      <c r="E437" s="24" t="inlineStr">
        <is>
          <t>Linux; macOS</t>
        </is>
      </c>
      <c r="F437" s="25" t="n"/>
      <c r="G437" s="25" t="n"/>
      <c r="H437" s="25" t="n"/>
      <c r="I437" s="25" t="n"/>
      <c r="J437" s="26" t="inlineStr"/>
    </row>
    <row r="438">
      <c r="A438" s="23" t="inlineStr">
        <is>
          <t>T1555.003</t>
        </is>
      </c>
      <c r="B438" s="24" t="inlineStr">
        <is>
          <t>Yes</t>
        </is>
      </c>
      <c r="C438" s="24" t="inlineStr">
        <is>
          <t>Credentials from Web Browsers</t>
        </is>
      </c>
      <c r="D438" s="24" t="inlineStr">
        <is>
          <t>Credential Access</t>
        </is>
      </c>
      <c r="E438" s="24" t="inlineStr">
        <is>
          <t>Linux; macOS; Windows</t>
        </is>
      </c>
      <c r="F438" s="25" t="n"/>
      <c r="G438" s="25" t="n"/>
      <c r="H438" s="25" t="n"/>
      <c r="I438" s="25" t="n"/>
      <c r="J438" s="26" t="inlineStr"/>
    </row>
    <row r="439">
      <c r="A439" s="23" t="inlineStr">
        <is>
          <t>T1555.004</t>
        </is>
      </c>
      <c r="B439" s="24" t="inlineStr">
        <is>
          <t>Yes</t>
        </is>
      </c>
      <c r="C439" s="24" t="inlineStr">
        <is>
          <t>Windows Credential Manager</t>
        </is>
      </c>
      <c r="D439" s="24" t="inlineStr">
        <is>
          <t>Credential Access</t>
        </is>
      </c>
      <c r="E439" s="24" t="inlineStr">
        <is>
          <t>Windows</t>
        </is>
      </c>
      <c r="F439" s="25" t="n"/>
      <c r="G439" s="25" t="n"/>
      <c r="H439" s="25" t="n"/>
      <c r="I439" s="25" t="n"/>
      <c r="J439" s="26" t="inlineStr"/>
    </row>
    <row r="440">
      <c r="A440" s="23" t="inlineStr">
        <is>
          <t>T1555.005</t>
        </is>
      </c>
      <c r="B440" s="24" t="inlineStr">
        <is>
          <t>Yes</t>
        </is>
      </c>
      <c r="C440" s="24" t="inlineStr">
        <is>
          <t>Password Managers</t>
        </is>
      </c>
      <c r="D440" s="24" t="inlineStr">
        <is>
          <t>Credential Access</t>
        </is>
      </c>
      <c r="E440" s="24" t="inlineStr">
        <is>
          <t>Linux; macOS; Windows</t>
        </is>
      </c>
      <c r="F440" s="25" t="n"/>
      <c r="G440" s="25" t="n"/>
      <c r="H440" s="25" t="n"/>
      <c r="I440" s="25" t="n"/>
      <c r="J440" s="26" t="inlineStr"/>
    </row>
    <row r="441">
      <c r="A441" s="23" t="inlineStr">
        <is>
          <t>T1555.006</t>
        </is>
      </c>
      <c r="B441" s="24" t="inlineStr">
        <is>
          <t>Yes</t>
        </is>
      </c>
      <c r="C441" s="24" t="inlineStr">
        <is>
          <t>Cloud Secrets Management Stores</t>
        </is>
      </c>
      <c r="D441" s="24" t="inlineStr">
        <is>
          <t>Credential Access</t>
        </is>
      </c>
      <c r="E441" s="24" t="inlineStr">
        <is>
          <t>IaaS</t>
        </is>
      </c>
      <c r="F441" s="25" t="n"/>
      <c r="G441" s="25" t="n"/>
      <c r="H441" s="25" t="n"/>
      <c r="I441" s="25" t="n"/>
      <c r="J441" s="26" t="inlineStr"/>
    </row>
    <row r="442">
      <c r="A442" s="23" t="inlineStr">
        <is>
          <t>T1556</t>
        </is>
      </c>
      <c r="B442" s="24" t="inlineStr">
        <is>
          <t>No</t>
        </is>
      </c>
      <c r="C442" s="24" t="inlineStr">
        <is>
          <t>Modify Authentication Process</t>
        </is>
      </c>
      <c r="D442" s="24" t="inlineStr">
        <is>
          <t>Defense Impairment; Persistence; Credential Access</t>
        </is>
      </c>
      <c r="E442" s="24" t="inlineStr">
        <is>
          <t>IaaS; Identity Provider; Linux; macOS; Network Devices; Office Suite; SaaS; Windows</t>
        </is>
      </c>
      <c r="F442" s="25" t="n"/>
      <c r="G442" s="25" t="n"/>
      <c r="H442" s="25" t="n"/>
      <c r="I442" s="25" t="n"/>
      <c r="J442" s="26" t="inlineStr"/>
    </row>
    <row r="443">
      <c r="A443" s="23" t="inlineStr">
        <is>
          <t>T1556.001</t>
        </is>
      </c>
      <c r="B443" s="24" t="inlineStr">
        <is>
          <t>Yes</t>
        </is>
      </c>
      <c r="C443" s="24" t="inlineStr">
        <is>
          <t>Domain Controller Authentication</t>
        </is>
      </c>
      <c r="D443" s="24" t="inlineStr">
        <is>
          <t>Defense Impairment; Persistence; Credential Access</t>
        </is>
      </c>
      <c r="E443" s="24" t="inlineStr">
        <is>
          <t>Windows</t>
        </is>
      </c>
      <c r="F443" s="25" t="n"/>
      <c r="G443" s="25" t="n"/>
      <c r="H443" s="25" t="n"/>
      <c r="I443" s="25" t="n"/>
      <c r="J443" s="26" t="inlineStr"/>
    </row>
    <row r="444">
      <c r="A444" s="23" t="inlineStr">
        <is>
          <t>T1556.002</t>
        </is>
      </c>
      <c r="B444" s="24" t="inlineStr">
        <is>
          <t>Yes</t>
        </is>
      </c>
      <c r="C444" s="24" t="inlineStr">
        <is>
          <t>Password Filter DLL</t>
        </is>
      </c>
      <c r="D444" s="24" t="inlineStr">
        <is>
          <t>Defense Impairment; Persistence; Credential Access</t>
        </is>
      </c>
      <c r="E444" s="24" t="inlineStr">
        <is>
          <t>Windows</t>
        </is>
      </c>
      <c r="F444" s="25" t="n"/>
      <c r="G444" s="25" t="n"/>
      <c r="H444" s="25" t="n"/>
      <c r="I444" s="25" t="n"/>
      <c r="J444" s="26" t="inlineStr"/>
    </row>
    <row r="445">
      <c r="A445" s="23" t="inlineStr">
        <is>
          <t>T1556.003</t>
        </is>
      </c>
      <c r="B445" s="24" t="inlineStr">
        <is>
          <t>Yes</t>
        </is>
      </c>
      <c r="C445" s="24" t="inlineStr">
        <is>
          <t>Pluggable Authentication Modules</t>
        </is>
      </c>
      <c r="D445" s="24" t="inlineStr">
        <is>
          <t>Defense Impairment; Persistence; Credential Access</t>
        </is>
      </c>
      <c r="E445" s="24" t="inlineStr">
        <is>
          <t>Linux; macOS</t>
        </is>
      </c>
      <c r="F445" s="25" t="n"/>
      <c r="G445" s="25" t="n"/>
      <c r="H445" s="25" t="n"/>
      <c r="I445" s="25" t="n"/>
      <c r="J445" s="26" t="inlineStr"/>
    </row>
    <row r="446">
      <c r="A446" s="23" t="inlineStr">
        <is>
          <t>T1556.004</t>
        </is>
      </c>
      <c r="B446" s="24" t="inlineStr">
        <is>
          <t>Yes</t>
        </is>
      </c>
      <c r="C446" s="24" t="inlineStr">
        <is>
          <t>Network Device Authentication</t>
        </is>
      </c>
      <c r="D446" s="24" t="inlineStr">
        <is>
          <t>Defense Impairment; Persistence; Credential Access</t>
        </is>
      </c>
      <c r="E446" s="24" t="inlineStr">
        <is>
          <t>Network Devices</t>
        </is>
      </c>
      <c r="F446" s="25" t="n"/>
      <c r="G446" s="25" t="n"/>
      <c r="H446" s="25" t="n"/>
      <c r="I446" s="25" t="n"/>
      <c r="J446" s="26" t="inlineStr"/>
    </row>
    <row r="447">
      <c r="A447" s="23" t="inlineStr">
        <is>
          <t>T1556.005</t>
        </is>
      </c>
      <c r="B447" s="24" t="inlineStr">
        <is>
          <t>Yes</t>
        </is>
      </c>
      <c r="C447" s="24" t="inlineStr">
        <is>
          <t>Reversible Encryption</t>
        </is>
      </c>
      <c r="D447" s="24" t="inlineStr">
        <is>
          <t>Defense Impairment; Persistence; Credential Access</t>
        </is>
      </c>
      <c r="E447" s="24" t="inlineStr">
        <is>
          <t>Windows</t>
        </is>
      </c>
      <c r="F447" s="25" t="n"/>
      <c r="G447" s="25" t="n"/>
      <c r="H447" s="25" t="n"/>
      <c r="I447" s="25" t="n"/>
      <c r="J447" s="26" t="inlineStr"/>
    </row>
    <row r="448">
      <c r="A448" s="23" t="inlineStr">
        <is>
          <t>T1556.006</t>
        </is>
      </c>
      <c r="B448" s="24" t="inlineStr">
        <is>
          <t>Yes</t>
        </is>
      </c>
      <c r="C448" s="24" t="inlineStr">
        <is>
          <t>Multi-Factor Authentication</t>
        </is>
      </c>
      <c r="D448" s="24" t="inlineStr">
        <is>
          <t>Defense Impairment; Persistence; Credential Access</t>
        </is>
      </c>
      <c r="E448" s="24" t="inlineStr">
        <is>
          <t>IaaS; Identity Provider; Linux; macOS; Office Suite; SaaS; Windows</t>
        </is>
      </c>
      <c r="F448" s="25" t="n"/>
      <c r="G448" s="25" t="n"/>
      <c r="H448" s="25" t="n"/>
      <c r="I448" s="25" t="n"/>
      <c r="J448" s="26" t="inlineStr"/>
    </row>
    <row r="449">
      <c r="A449" s="23" t="inlineStr">
        <is>
          <t>T1556.007</t>
        </is>
      </c>
      <c r="B449" s="24" t="inlineStr">
        <is>
          <t>Yes</t>
        </is>
      </c>
      <c r="C449" s="24" t="inlineStr">
        <is>
          <t>Hybrid Identity</t>
        </is>
      </c>
      <c r="D449" s="24" t="inlineStr">
        <is>
          <t>Defense Impairment; Persistence; Credential Access</t>
        </is>
      </c>
      <c r="E449" s="24" t="inlineStr">
        <is>
          <t>IaaS; Identity Provider; Office Suite; SaaS; Windows</t>
        </is>
      </c>
      <c r="F449" s="25" t="n"/>
      <c r="G449" s="25" t="n"/>
      <c r="H449" s="25" t="n"/>
      <c r="I449" s="25" t="n"/>
      <c r="J449" s="26" t="inlineStr"/>
    </row>
    <row r="450">
      <c r="A450" s="23" t="inlineStr">
        <is>
          <t>T1556.008</t>
        </is>
      </c>
      <c r="B450" s="24" t="inlineStr">
        <is>
          <t>Yes</t>
        </is>
      </c>
      <c r="C450" s="24" t="inlineStr">
        <is>
          <t>Network Provider DLL</t>
        </is>
      </c>
      <c r="D450" s="24" t="inlineStr">
        <is>
          <t>Defense Impairment; Persistence; Credential Access</t>
        </is>
      </c>
      <c r="E450" s="24" t="inlineStr">
        <is>
          <t>Windows</t>
        </is>
      </c>
      <c r="F450" s="25" t="n"/>
      <c r="G450" s="25" t="n"/>
      <c r="H450" s="25" t="n"/>
      <c r="I450" s="25" t="n"/>
      <c r="J450" s="26" t="inlineStr"/>
    </row>
    <row r="451">
      <c r="A451" s="23" t="inlineStr">
        <is>
          <t>T1556.009</t>
        </is>
      </c>
      <c r="B451" s="24" t="inlineStr">
        <is>
          <t>Yes</t>
        </is>
      </c>
      <c r="C451" s="24" t="inlineStr">
        <is>
          <t>Conditional Access Policies</t>
        </is>
      </c>
      <c r="D451" s="24" t="inlineStr">
        <is>
          <t>Defense Impairment; Persistence; Credential Access</t>
        </is>
      </c>
      <c r="E451" s="24" t="inlineStr">
        <is>
          <t>IaaS; Identity Provider</t>
        </is>
      </c>
      <c r="F451" s="25" t="n"/>
      <c r="G451" s="25" t="n"/>
      <c r="H451" s="25" t="n"/>
      <c r="I451" s="25" t="n"/>
      <c r="J451" s="26" t="inlineStr"/>
    </row>
    <row r="452">
      <c r="A452" s="23" t="inlineStr">
        <is>
          <t>T1557</t>
        </is>
      </c>
      <c r="B452" s="24" t="inlineStr">
        <is>
          <t>No</t>
        </is>
      </c>
      <c r="C452" s="24" t="inlineStr">
        <is>
          <t>Adversary-in-the-Middle</t>
        </is>
      </c>
      <c r="D452" s="24" t="inlineStr">
        <is>
          <t>Credential Access; Collection</t>
        </is>
      </c>
      <c r="E452" s="24" t="inlineStr">
        <is>
          <t>Linux; macOS; Network Devices; Windows</t>
        </is>
      </c>
      <c r="F452" s="25" t="n"/>
      <c r="G452" s="25" t="n"/>
      <c r="H452" s="25" t="n"/>
      <c r="I452" s="25" t="n"/>
      <c r="J452" s="26" t="inlineStr"/>
    </row>
    <row r="453">
      <c r="A453" s="23" t="inlineStr">
        <is>
          <t>T1557.001</t>
        </is>
      </c>
      <c r="B453" s="24" t="inlineStr">
        <is>
          <t>Yes</t>
        </is>
      </c>
      <c r="C453" s="24" t="inlineStr">
        <is>
          <t>Name Resolution Poisoning and SMB Relay</t>
        </is>
      </c>
      <c r="D453" s="24" t="inlineStr">
        <is>
          <t>Credential Access; Collection</t>
        </is>
      </c>
      <c r="E453" s="24" t="inlineStr">
        <is>
          <t>Windows</t>
        </is>
      </c>
      <c r="F453" s="25" t="n"/>
      <c r="G453" s="25" t="n"/>
      <c r="H453" s="25" t="n"/>
      <c r="I453" s="25" t="n"/>
      <c r="J453" s="26" t="inlineStr"/>
    </row>
    <row r="454">
      <c r="A454" s="23" t="inlineStr">
        <is>
          <t>T1557.002</t>
        </is>
      </c>
      <c r="B454" s="24" t="inlineStr">
        <is>
          <t>Yes</t>
        </is>
      </c>
      <c r="C454" s="24" t="inlineStr">
        <is>
          <t>ARP Cache Poisoning</t>
        </is>
      </c>
      <c r="D454" s="24" t="inlineStr">
        <is>
          <t>Credential Access; Collection</t>
        </is>
      </c>
      <c r="E454" s="24" t="inlineStr">
        <is>
          <t>Linux; Windows; macOS</t>
        </is>
      </c>
      <c r="F454" s="25" t="n"/>
      <c r="G454" s="25" t="n"/>
      <c r="H454" s="25" t="n"/>
      <c r="I454" s="25" t="n"/>
      <c r="J454" s="26" t="inlineStr"/>
    </row>
    <row r="455">
      <c r="A455" s="23" t="inlineStr">
        <is>
          <t>T1557.003</t>
        </is>
      </c>
      <c r="B455" s="24" t="inlineStr">
        <is>
          <t>Yes</t>
        </is>
      </c>
      <c r="C455" s="24" t="inlineStr">
        <is>
          <t>DHCP Spoofing</t>
        </is>
      </c>
      <c r="D455" s="24" t="inlineStr">
        <is>
          <t>Credential Access; Collection</t>
        </is>
      </c>
      <c r="E455" s="24" t="inlineStr">
        <is>
          <t>Linux; Windows; macOS</t>
        </is>
      </c>
      <c r="F455" s="25" t="n"/>
      <c r="G455" s="25" t="n"/>
      <c r="H455" s="25" t="n"/>
      <c r="I455" s="25" t="n"/>
      <c r="J455" s="26" t="inlineStr"/>
    </row>
    <row r="456">
      <c r="A456" s="23" t="inlineStr">
        <is>
          <t>T1557.004</t>
        </is>
      </c>
      <c r="B456" s="24" t="inlineStr">
        <is>
          <t>Yes</t>
        </is>
      </c>
      <c r="C456" s="24" t="inlineStr">
        <is>
          <t>Evil Twin</t>
        </is>
      </c>
      <c r="D456" s="24" t="inlineStr">
        <is>
          <t>Credential Access; Collection</t>
        </is>
      </c>
      <c r="E456" s="24" t="inlineStr">
        <is>
          <t>Network Devices</t>
        </is>
      </c>
      <c r="F456" s="25" t="n"/>
      <c r="G456" s="25" t="n"/>
      <c r="H456" s="25" t="n"/>
      <c r="I456" s="25" t="n"/>
      <c r="J456" s="26" t="inlineStr"/>
    </row>
    <row r="457">
      <c r="A457" s="23" t="inlineStr">
        <is>
          <t>T1558</t>
        </is>
      </c>
      <c r="B457" s="24" t="inlineStr">
        <is>
          <t>No</t>
        </is>
      </c>
      <c r="C457" s="24" t="inlineStr">
        <is>
          <t>Steal or Forge Kerberos Tickets</t>
        </is>
      </c>
      <c r="D457" s="24" t="inlineStr">
        <is>
          <t>Credential Access</t>
        </is>
      </c>
      <c r="E457" s="24" t="inlineStr">
        <is>
          <t>Linux; macOS; Windows</t>
        </is>
      </c>
      <c r="F457" s="25" t="n"/>
      <c r="G457" s="25" t="n"/>
      <c r="H457" s="25" t="n"/>
      <c r="I457" s="25" t="n"/>
      <c r="J457" s="26" t="inlineStr"/>
    </row>
    <row r="458">
      <c r="A458" s="23" t="inlineStr">
        <is>
          <t>T1558.001</t>
        </is>
      </c>
      <c r="B458" s="24" t="inlineStr">
        <is>
          <t>Yes</t>
        </is>
      </c>
      <c r="C458" s="24" t="inlineStr">
        <is>
          <t>Golden Ticket</t>
        </is>
      </c>
      <c r="D458" s="24" t="inlineStr">
        <is>
          <t>Credential Access</t>
        </is>
      </c>
      <c r="E458" s="24" t="inlineStr">
        <is>
          <t>Windows</t>
        </is>
      </c>
      <c r="F458" s="25" t="n"/>
      <c r="G458" s="25" t="n"/>
      <c r="H458" s="25" t="n"/>
      <c r="I458" s="25" t="n"/>
      <c r="J458" s="26" t="inlineStr"/>
    </row>
    <row r="459">
      <c r="A459" s="23" t="inlineStr">
        <is>
          <t>T1558.002</t>
        </is>
      </c>
      <c r="B459" s="24" t="inlineStr">
        <is>
          <t>Yes</t>
        </is>
      </c>
      <c r="C459" s="24" t="inlineStr">
        <is>
          <t>Silver Ticket</t>
        </is>
      </c>
      <c r="D459" s="24" t="inlineStr">
        <is>
          <t>Credential Access</t>
        </is>
      </c>
      <c r="E459" s="24" t="inlineStr">
        <is>
          <t>Windows</t>
        </is>
      </c>
      <c r="F459" s="25" t="n"/>
      <c r="G459" s="25" t="n"/>
      <c r="H459" s="25" t="n"/>
      <c r="I459" s="25" t="n"/>
      <c r="J459" s="26" t="inlineStr"/>
    </row>
    <row r="460">
      <c r="A460" s="23" t="inlineStr">
        <is>
          <t>T1558.003</t>
        </is>
      </c>
      <c r="B460" s="24" t="inlineStr">
        <is>
          <t>Yes</t>
        </is>
      </c>
      <c r="C460" s="24" t="inlineStr">
        <is>
          <t>Kerberoasting</t>
        </is>
      </c>
      <c r="D460" s="24" t="inlineStr">
        <is>
          <t>Credential Access</t>
        </is>
      </c>
      <c r="E460" s="24" t="inlineStr">
        <is>
          <t>Windows</t>
        </is>
      </c>
      <c r="F460" s="25" t="n"/>
      <c r="G460" s="25" t="n"/>
      <c r="H460" s="25" t="n"/>
      <c r="I460" s="25" t="n"/>
      <c r="J460" s="26" t="inlineStr"/>
    </row>
    <row r="461">
      <c r="A461" s="23" t="inlineStr">
        <is>
          <t>T1558.004</t>
        </is>
      </c>
      <c r="B461" s="24" t="inlineStr">
        <is>
          <t>Yes</t>
        </is>
      </c>
      <c r="C461" s="24" t="inlineStr">
        <is>
          <t>AS-REP Roasting</t>
        </is>
      </c>
      <c r="D461" s="24" t="inlineStr">
        <is>
          <t>Credential Access</t>
        </is>
      </c>
      <c r="E461" s="24" t="inlineStr">
        <is>
          <t>Windows</t>
        </is>
      </c>
      <c r="F461" s="25" t="n"/>
      <c r="G461" s="25" t="n"/>
      <c r="H461" s="25" t="n"/>
      <c r="I461" s="25" t="n"/>
      <c r="J461" s="26" t="inlineStr"/>
    </row>
    <row r="462">
      <c r="A462" s="23" t="inlineStr">
        <is>
          <t>T1558.005</t>
        </is>
      </c>
      <c r="B462" s="24" t="inlineStr">
        <is>
          <t>Yes</t>
        </is>
      </c>
      <c r="C462" s="24" t="inlineStr">
        <is>
          <t>Ccache Files</t>
        </is>
      </c>
      <c r="D462" s="24" t="inlineStr">
        <is>
          <t>Credential Access</t>
        </is>
      </c>
      <c r="E462" s="24" t="inlineStr">
        <is>
          <t>Linux; macOS</t>
        </is>
      </c>
      <c r="F462" s="25" t="n"/>
      <c r="G462" s="25" t="n"/>
      <c r="H462" s="25" t="n"/>
      <c r="I462" s="25" t="n"/>
      <c r="J462" s="26" t="inlineStr"/>
    </row>
    <row r="463">
      <c r="A463" s="23" t="inlineStr">
        <is>
          <t>T1559</t>
        </is>
      </c>
      <c r="B463" s="24" t="inlineStr">
        <is>
          <t>No</t>
        </is>
      </c>
      <c r="C463" s="24" t="inlineStr">
        <is>
          <t>Inter-Process Communication</t>
        </is>
      </c>
      <c r="D463" s="24" t="inlineStr">
        <is>
          <t>Execution</t>
        </is>
      </c>
      <c r="E463" s="24" t="inlineStr">
        <is>
          <t>Linux; macOS; Windows</t>
        </is>
      </c>
      <c r="F463" s="25" t="n"/>
      <c r="G463" s="25" t="n"/>
      <c r="H463" s="25" t="n"/>
      <c r="I463" s="25" t="n"/>
      <c r="J463" s="26" t="inlineStr"/>
    </row>
    <row r="464">
      <c r="A464" s="23" t="inlineStr">
        <is>
          <t>T1559.001</t>
        </is>
      </c>
      <c r="B464" s="24" t="inlineStr">
        <is>
          <t>Yes</t>
        </is>
      </c>
      <c r="C464" s="24" t="inlineStr">
        <is>
          <t>Component Object Model</t>
        </is>
      </c>
      <c r="D464" s="24" t="inlineStr">
        <is>
          <t>Execution</t>
        </is>
      </c>
      <c r="E464" s="24" t="inlineStr">
        <is>
          <t>Windows</t>
        </is>
      </c>
      <c r="F464" s="25" t="n"/>
      <c r="G464" s="25" t="n"/>
      <c r="H464" s="25" t="n"/>
      <c r="I464" s="25" t="n"/>
      <c r="J464" s="26" t="inlineStr"/>
    </row>
    <row r="465">
      <c r="A465" s="23" t="inlineStr">
        <is>
          <t>T1559.002</t>
        </is>
      </c>
      <c r="B465" s="24" t="inlineStr">
        <is>
          <t>Yes</t>
        </is>
      </c>
      <c r="C465" s="24" t="inlineStr">
        <is>
          <t>Dynamic Data Exchange</t>
        </is>
      </c>
      <c r="D465" s="24" t="inlineStr">
        <is>
          <t>Execution</t>
        </is>
      </c>
      <c r="E465" s="24" t="inlineStr">
        <is>
          <t>Windows</t>
        </is>
      </c>
      <c r="F465" s="25" t="n"/>
      <c r="G465" s="25" t="n"/>
      <c r="H465" s="25" t="n"/>
      <c r="I465" s="25" t="n"/>
      <c r="J465" s="26" t="inlineStr"/>
    </row>
    <row r="466">
      <c r="A466" s="23" t="inlineStr">
        <is>
          <t>T1559.003</t>
        </is>
      </c>
      <c r="B466" s="24" t="inlineStr">
        <is>
          <t>Yes</t>
        </is>
      </c>
      <c r="C466" s="24" t="inlineStr">
        <is>
          <t>XPC Services</t>
        </is>
      </c>
      <c r="D466" s="24" t="inlineStr">
        <is>
          <t>Execution</t>
        </is>
      </c>
      <c r="E466" s="24" t="inlineStr">
        <is>
          <t>macOS</t>
        </is>
      </c>
      <c r="F466" s="25" t="n"/>
      <c r="G466" s="25" t="n"/>
      <c r="H466" s="25" t="n"/>
      <c r="I466" s="25" t="n"/>
      <c r="J466" s="26" t="inlineStr"/>
    </row>
    <row r="467">
      <c r="A467" s="23" t="inlineStr">
        <is>
          <t>T1560</t>
        </is>
      </c>
      <c r="B467" s="24" t="inlineStr">
        <is>
          <t>No</t>
        </is>
      </c>
      <c r="C467" s="24" t="inlineStr">
        <is>
          <t>Archive Collected Data</t>
        </is>
      </c>
      <c r="D467" s="24" t="inlineStr">
        <is>
          <t>Collection</t>
        </is>
      </c>
      <c r="E467" s="24" t="inlineStr">
        <is>
          <t>Linux; macOS; Windows</t>
        </is>
      </c>
      <c r="F467" s="25" t="n"/>
      <c r="G467" s="25" t="n"/>
      <c r="H467" s="25" t="n"/>
      <c r="I467" s="25" t="n"/>
      <c r="J467" s="26" t="inlineStr"/>
    </row>
    <row r="468">
      <c r="A468" s="23" t="inlineStr">
        <is>
          <t>T1560.001</t>
        </is>
      </c>
      <c r="B468" s="24" t="inlineStr">
        <is>
          <t>Yes</t>
        </is>
      </c>
      <c r="C468" s="24" t="inlineStr">
        <is>
          <t>Archive via Utility</t>
        </is>
      </c>
      <c r="D468" s="24" t="inlineStr">
        <is>
          <t>Collection</t>
        </is>
      </c>
      <c r="E468" s="24" t="inlineStr">
        <is>
          <t>Linux; macOS; Windows</t>
        </is>
      </c>
      <c r="F468" s="25" t="n"/>
      <c r="G468" s="25" t="n"/>
      <c r="H468" s="25" t="n"/>
      <c r="I468" s="25" t="n"/>
      <c r="J468" s="26" t="inlineStr"/>
    </row>
    <row r="469">
      <c r="A469" s="23" t="inlineStr">
        <is>
          <t>T1560.002</t>
        </is>
      </c>
      <c r="B469" s="24" t="inlineStr">
        <is>
          <t>Yes</t>
        </is>
      </c>
      <c r="C469" s="24" t="inlineStr">
        <is>
          <t>Archive via Library</t>
        </is>
      </c>
      <c r="D469" s="24" t="inlineStr">
        <is>
          <t>Collection</t>
        </is>
      </c>
      <c r="E469" s="24" t="inlineStr">
        <is>
          <t>Linux; macOS; Windows</t>
        </is>
      </c>
      <c r="F469" s="25" t="n"/>
      <c r="G469" s="25" t="n"/>
      <c r="H469" s="25" t="n"/>
      <c r="I469" s="25" t="n"/>
      <c r="J469" s="26" t="inlineStr"/>
    </row>
    <row r="470">
      <c r="A470" s="23" t="inlineStr">
        <is>
          <t>T1560.003</t>
        </is>
      </c>
      <c r="B470" s="24" t="inlineStr">
        <is>
          <t>Yes</t>
        </is>
      </c>
      <c r="C470" s="24" t="inlineStr">
        <is>
          <t>Archive via Custom Method</t>
        </is>
      </c>
      <c r="D470" s="24" t="inlineStr">
        <is>
          <t>Collection</t>
        </is>
      </c>
      <c r="E470" s="24" t="inlineStr">
        <is>
          <t>Linux; macOS; Windows</t>
        </is>
      </c>
      <c r="F470" s="25" t="n"/>
      <c r="G470" s="25" t="n"/>
      <c r="H470" s="25" t="n"/>
      <c r="I470" s="25" t="n"/>
      <c r="J470" s="26" t="inlineStr"/>
    </row>
    <row r="471">
      <c r="A471" s="23" t="inlineStr">
        <is>
          <t>T1561</t>
        </is>
      </c>
      <c r="B471" s="24" t="inlineStr">
        <is>
          <t>No</t>
        </is>
      </c>
      <c r="C471" s="24" t="inlineStr">
        <is>
          <t>Disk Wipe</t>
        </is>
      </c>
      <c r="D471" s="24" t="inlineStr">
        <is>
          <t>Impact</t>
        </is>
      </c>
      <c r="E471" s="24" t="inlineStr">
        <is>
          <t>Linux; macOS; Windows; Network Devices</t>
        </is>
      </c>
      <c r="F471" s="25" t="n"/>
      <c r="G471" s="25" t="n"/>
      <c r="H471" s="25" t="n"/>
      <c r="I471" s="25" t="n"/>
      <c r="J471" s="26" t="inlineStr"/>
    </row>
    <row r="472">
      <c r="A472" s="23" t="inlineStr">
        <is>
          <t>T1561.001</t>
        </is>
      </c>
      <c r="B472" s="24" t="inlineStr">
        <is>
          <t>Yes</t>
        </is>
      </c>
      <c r="C472" s="24" t="inlineStr">
        <is>
          <t>Disk Content Wipe</t>
        </is>
      </c>
      <c r="D472" s="24" t="inlineStr">
        <is>
          <t>Impact</t>
        </is>
      </c>
      <c r="E472" s="24" t="inlineStr">
        <is>
          <t>Linux; macOS; Network Devices; Windows</t>
        </is>
      </c>
      <c r="F472" s="25" t="n"/>
      <c r="G472" s="25" t="n"/>
      <c r="H472" s="25" t="n"/>
      <c r="I472" s="25" t="n"/>
      <c r="J472" s="26" t="inlineStr"/>
    </row>
    <row r="473">
      <c r="A473" s="23" t="inlineStr">
        <is>
          <t>T1561.002</t>
        </is>
      </c>
      <c r="B473" s="24" t="inlineStr">
        <is>
          <t>Yes</t>
        </is>
      </c>
      <c r="C473" s="24" t="inlineStr">
        <is>
          <t>Disk Structure Wipe</t>
        </is>
      </c>
      <c r="D473" s="24" t="inlineStr">
        <is>
          <t>Impact</t>
        </is>
      </c>
      <c r="E473" s="24" t="inlineStr">
        <is>
          <t>Linux; macOS; Network Devices; Windows</t>
        </is>
      </c>
      <c r="F473" s="25" t="n"/>
      <c r="G473" s="25" t="n"/>
      <c r="H473" s="25" t="n"/>
      <c r="I473" s="25" t="n"/>
      <c r="J473" s="26" t="inlineStr"/>
    </row>
    <row r="474">
      <c r="A474" s="23" t="inlineStr">
        <is>
          <t>T1563</t>
        </is>
      </c>
      <c r="B474" s="24" t="inlineStr">
        <is>
          <t>No</t>
        </is>
      </c>
      <c r="C474" s="24" t="inlineStr">
        <is>
          <t>Remote Service Session Hijacking</t>
        </is>
      </c>
      <c r="D474" s="24" t="inlineStr">
        <is>
          <t>Lateral Movement</t>
        </is>
      </c>
      <c r="E474" s="24" t="inlineStr">
        <is>
          <t>Linux; macOS; Windows</t>
        </is>
      </c>
      <c r="F474" s="25" t="n"/>
      <c r="G474" s="25" t="n"/>
      <c r="H474" s="25" t="n"/>
      <c r="I474" s="25" t="n"/>
      <c r="J474" s="26" t="inlineStr"/>
    </row>
    <row r="475">
      <c r="A475" s="23" t="inlineStr">
        <is>
          <t>T1563.001</t>
        </is>
      </c>
      <c r="B475" s="24" t="inlineStr">
        <is>
          <t>Yes</t>
        </is>
      </c>
      <c r="C475" s="24" t="inlineStr">
        <is>
          <t>SSH Hijacking</t>
        </is>
      </c>
      <c r="D475" s="24" t="inlineStr">
        <is>
          <t>Lateral Movement</t>
        </is>
      </c>
      <c r="E475" s="24" t="inlineStr">
        <is>
          <t>Linux; macOS</t>
        </is>
      </c>
      <c r="F475" s="25" t="n"/>
      <c r="G475" s="25" t="n"/>
      <c r="H475" s="25" t="n"/>
      <c r="I475" s="25" t="n"/>
      <c r="J475" s="26" t="inlineStr"/>
    </row>
    <row r="476">
      <c r="A476" s="23" t="inlineStr">
        <is>
          <t>T1563.002</t>
        </is>
      </c>
      <c r="B476" s="24" t="inlineStr">
        <is>
          <t>Yes</t>
        </is>
      </c>
      <c r="C476" s="24" t="inlineStr">
        <is>
          <t>RDP Hijacking</t>
        </is>
      </c>
      <c r="D476" s="24" t="inlineStr">
        <is>
          <t>Lateral Movement</t>
        </is>
      </c>
      <c r="E476" s="24" t="inlineStr">
        <is>
          <t>Windows</t>
        </is>
      </c>
      <c r="F476" s="25" t="n"/>
      <c r="G476" s="25" t="n"/>
      <c r="H476" s="25" t="n"/>
      <c r="I476" s="25" t="n"/>
      <c r="J476" s="26" t="inlineStr"/>
    </row>
    <row r="477">
      <c r="A477" s="23" t="inlineStr">
        <is>
          <t>T1564</t>
        </is>
      </c>
      <c r="B477" s="24" t="inlineStr">
        <is>
          <t>No</t>
        </is>
      </c>
      <c r="C477" s="24" t="inlineStr">
        <is>
          <t>Hide Artifacts</t>
        </is>
      </c>
      <c r="D477" s="24" t="inlineStr">
        <is>
          <t>Stealth</t>
        </is>
      </c>
      <c r="E477" s="24" t="inlineStr">
        <is>
          <t>ESXi; Linux; macOS; Office Suite; Windows</t>
        </is>
      </c>
      <c r="F477" s="25" t="n"/>
      <c r="G477" s="25" t="n"/>
      <c r="H477" s="25" t="n"/>
      <c r="I477" s="25" t="n"/>
      <c r="J477" s="26" t="inlineStr"/>
    </row>
    <row r="478">
      <c r="A478" s="23" t="inlineStr">
        <is>
          <t>T1564.001</t>
        </is>
      </c>
      <c r="B478" s="24" t="inlineStr">
        <is>
          <t>Yes</t>
        </is>
      </c>
      <c r="C478" s="24" t="inlineStr">
        <is>
          <t>Hidden Files and Directories</t>
        </is>
      </c>
      <c r="D478" s="24" t="inlineStr">
        <is>
          <t>Stealth</t>
        </is>
      </c>
      <c r="E478" s="24" t="inlineStr">
        <is>
          <t>Linux; macOS; Windows</t>
        </is>
      </c>
      <c r="F478" s="25" t="n"/>
      <c r="G478" s="25" t="n"/>
      <c r="H478" s="25" t="n"/>
      <c r="I478" s="25" t="n"/>
      <c r="J478" s="26" t="inlineStr"/>
    </row>
    <row r="479">
      <c r="A479" s="23" t="inlineStr">
        <is>
          <t>T1564.002</t>
        </is>
      </c>
      <c r="B479" s="24" t="inlineStr">
        <is>
          <t>Yes</t>
        </is>
      </c>
      <c r="C479" s="24" t="inlineStr">
        <is>
          <t>Hidden Users</t>
        </is>
      </c>
      <c r="D479" s="24" t="inlineStr">
        <is>
          <t>Stealth</t>
        </is>
      </c>
      <c r="E479" s="24" t="inlineStr">
        <is>
          <t>Linux; macOS; Windows</t>
        </is>
      </c>
      <c r="F479" s="25" t="n"/>
      <c r="G479" s="25" t="n"/>
      <c r="H479" s="25" t="n"/>
      <c r="I479" s="25" t="n"/>
      <c r="J479" s="26" t="inlineStr"/>
    </row>
    <row r="480">
      <c r="A480" s="23" t="inlineStr">
        <is>
          <t>T1564.003</t>
        </is>
      </c>
      <c r="B480" s="24" t="inlineStr">
        <is>
          <t>Yes</t>
        </is>
      </c>
      <c r="C480" s="24" t="inlineStr">
        <is>
          <t>Hidden Window</t>
        </is>
      </c>
      <c r="D480" s="24" t="inlineStr">
        <is>
          <t>Stealth</t>
        </is>
      </c>
      <c r="E480" s="24" t="inlineStr">
        <is>
          <t>Linux; macOS; Windows</t>
        </is>
      </c>
      <c r="F480" s="25" t="n"/>
      <c r="G480" s="25" t="n"/>
      <c r="H480" s="25" t="n"/>
      <c r="I480" s="25" t="n"/>
      <c r="J480" s="26" t="inlineStr"/>
    </row>
    <row r="481">
      <c r="A481" s="23" t="inlineStr">
        <is>
          <t>T1564.004</t>
        </is>
      </c>
      <c r="B481" s="24" t="inlineStr">
        <is>
          <t>Yes</t>
        </is>
      </c>
      <c r="C481" s="24" t="inlineStr">
        <is>
          <t>NTFS File Attributes</t>
        </is>
      </c>
      <c r="D481" s="24" t="inlineStr">
        <is>
          <t>Stealth</t>
        </is>
      </c>
      <c r="E481" s="24" t="inlineStr">
        <is>
          <t>Windows</t>
        </is>
      </c>
      <c r="F481" s="25" t="n"/>
      <c r="G481" s="25" t="n"/>
      <c r="H481" s="25" t="n"/>
      <c r="I481" s="25" t="n"/>
      <c r="J481" s="26" t="inlineStr"/>
    </row>
    <row r="482">
      <c r="A482" s="23" t="inlineStr">
        <is>
          <t>T1564.005</t>
        </is>
      </c>
      <c r="B482" s="24" t="inlineStr">
        <is>
          <t>Yes</t>
        </is>
      </c>
      <c r="C482" s="24" t="inlineStr">
        <is>
          <t>Hidden File System</t>
        </is>
      </c>
      <c r="D482" s="24" t="inlineStr">
        <is>
          <t>Stealth</t>
        </is>
      </c>
      <c r="E482" s="24" t="inlineStr">
        <is>
          <t>Linux; macOS; Windows</t>
        </is>
      </c>
      <c r="F482" s="25" t="n"/>
      <c r="G482" s="25" t="n"/>
      <c r="H482" s="25" t="n"/>
      <c r="I482" s="25" t="n"/>
      <c r="J482" s="26" t="inlineStr"/>
    </row>
    <row r="483">
      <c r="A483" s="23" t="inlineStr">
        <is>
          <t>T1564.006</t>
        </is>
      </c>
      <c r="B483" s="24" t="inlineStr">
        <is>
          <t>Yes</t>
        </is>
      </c>
      <c r="C483" s="24" t="inlineStr">
        <is>
          <t>Run Virtual Instance</t>
        </is>
      </c>
      <c r="D483" s="24" t="inlineStr">
        <is>
          <t>Stealth</t>
        </is>
      </c>
      <c r="E483" s="24" t="inlineStr">
        <is>
          <t>ESXi; Linux; macOS; Windows</t>
        </is>
      </c>
      <c r="F483" s="25" t="n"/>
      <c r="G483" s="25" t="n"/>
      <c r="H483" s="25" t="n"/>
      <c r="I483" s="25" t="n"/>
      <c r="J483" s="26" t="inlineStr"/>
    </row>
    <row r="484">
      <c r="A484" s="23" t="inlineStr">
        <is>
          <t>T1564.007</t>
        </is>
      </c>
      <c r="B484" s="24" t="inlineStr">
        <is>
          <t>Yes</t>
        </is>
      </c>
      <c r="C484" s="24" t="inlineStr">
        <is>
          <t>VBA Stomping</t>
        </is>
      </c>
      <c r="D484" s="24" t="inlineStr">
        <is>
          <t>Stealth</t>
        </is>
      </c>
      <c r="E484" s="24" t="inlineStr">
        <is>
          <t>Linux; macOS; Windows</t>
        </is>
      </c>
      <c r="F484" s="25" t="n"/>
      <c r="G484" s="25" t="n"/>
      <c r="H484" s="25" t="n"/>
      <c r="I484" s="25" t="n"/>
      <c r="J484" s="26" t="inlineStr"/>
    </row>
    <row r="485">
      <c r="A485" s="23" t="inlineStr">
        <is>
          <t>T1564.008</t>
        </is>
      </c>
      <c r="B485" s="24" t="inlineStr">
        <is>
          <t>Yes</t>
        </is>
      </c>
      <c r="C485" s="24" t="inlineStr">
        <is>
          <t>Email Hiding Rules</t>
        </is>
      </c>
      <c r="D485" s="24" t="inlineStr">
        <is>
          <t>Stealth</t>
        </is>
      </c>
      <c r="E485" s="24" t="inlineStr">
        <is>
          <t>Windows; Linux; macOS; Office Suite</t>
        </is>
      </c>
      <c r="F485" s="25" t="n"/>
      <c r="G485" s="25" t="n"/>
      <c r="H485" s="25" t="n"/>
      <c r="I485" s="25" t="n"/>
      <c r="J485" s="26" t="inlineStr"/>
    </row>
    <row r="486">
      <c r="A486" s="23" t="inlineStr">
        <is>
          <t>T1564.009</t>
        </is>
      </c>
      <c r="B486" s="24" t="inlineStr">
        <is>
          <t>Yes</t>
        </is>
      </c>
      <c r="C486" s="24" t="inlineStr">
        <is>
          <t>Resource Forking</t>
        </is>
      </c>
      <c r="D486" s="24" t="inlineStr">
        <is>
          <t>Stealth</t>
        </is>
      </c>
      <c r="E486" s="24" t="inlineStr">
        <is>
          <t>macOS</t>
        </is>
      </c>
      <c r="F486" s="25" t="n"/>
      <c r="G486" s="25" t="n"/>
      <c r="H486" s="25" t="n"/>
      <c r="I486" s="25" t="n"/>
      <c r="J486" s="26" t="inlineStr"/>
    </row>
    <row r="487">
      <c r="A487" s="23" t="inlineStr">
        <is>
          <t>T1564.010</t>
        </is>
      </c>
      <c r="B487" s="24" t="inlineStr">
        <is>
          <t>Yes</t>
        </is>
      </c>
      <c r="C487" s="24" t="inlineStr">
        <is>
          <t>Process Argument Spoofing</t>
        </is>
      </c>
      <c r="D487" s="24" t="inlineStr">
        <is>
          <t>Stealth</t>
        </is>
      </c>
      <c r="E487" s="24" t="inlineStr">
        <is>
          <t>Windows</t>
        </is>
      </c>
      <c r="F487" s="25" t="n"/>
      <c r="G487" s="25" t="n"/>
      <c r="H487" s="25" t="n"/>
      <c r="I487" s="25" t="n"/>
      <c r="J487" s="26" t="inlineStr"/>
    </row>
    <row r="488">
      <c r="A488" s="23" t="inlineStr">
        <is>
          <t>T1564.011</t>
        </is>
      </c>
      <c r="B488" s="24" t="inlineStr">
        <is>
          <t>Yes</t>
        </is>
      </c>
      <c r="C488" s="24" t="inlineStr">
        <is>
          <t>Ignore Process Interrupts</t>
        </is>
      </c>
      <c r="D488" s="24" t="inlineStr">
        <is>
          <t>Stealth</t>
        </is>
      </c>
      <c r="E488" s="24" t="inlineStr">
        <is>
          <t>Linux; macOS; Windows</t>
        </is>
      </c>
      <c r="F488" s="25" t="n"/>
      <c r="G488" s="25" t="n"/>
      <c r="H488" s="25" t="n"/>
      <c r="I488" s="25" t="n"/>
      <c r="J488" s="26" t="inlineStr"/>
    </row>
    <row r="489">
      <c r="A489" s="23" t="inlineStr">
        <is>
          <t>T1564.012</t>
        </is>
      </c>
      <c r="B489" s="24" t="inlineStr">
        <is>
          <t>Yes</t>
        </is>
      </c>
      <c r="C489" s="24" t="inlineStr">
        <is>
          <t>File/Path Exclusions</t>
        </is>
      </c>
      <c r="D489" s="24" t="inlineStr">
        <is>
          <t>Stealth</t>
        </is>
      </c>
      <c r="E489" s="24" t="inlineStr">
        <is>
          <t>Linux; macOS; Windows</t>
        </is>
      </c>
      <c r="F489" s="25" t="n"/>
      <c r="G489" s="25" t="n"/>
      <c r="H489" s="25" t="n"/>
      <c r="I489" s="25" t="n"/>
      <c r="J489" s="26" t="inlineStr"/>
    </row>
    <row r="490">
      <c r="A490" s="23" t="inlineStr">
        <is>
          <t>T1564.013</t>
        </is>
      </c>
      <c r="B490" s="24" t="inlineStr">
        <is>
          <t>Yes</t>
        </is>
      </c>
      <c r="C490" s="24" t="inlineStr">
        <is>
          <t>Bind Mounts</t>
        </is>
      </c>
      <c r="D490" s="24" t="inlineStr">
        <is>
          <t>Stealth</t>
        </is>
      </c>
      <c r="E490" s="24" t="inlineStr">
        <is>
          <t>Linux</t>
        </is>
      </c>
      <c r="F490" s="25" t="n"/>
      <c r="G490" s="25" t="n"/>
      <c r="H490" s="25" t="n"/>
      <c r="I490" s="25" t="n"/>
      <c r="J490" s="26" t="inlineStr"/>
    </row>
    <row r="491">
      <c r="A491" s="23" t="inlineStr">
        <is>
          <t>T1564.014</t>
        </is>
      </c>
      <c r="B491" s="24" t="inlineStr">
        <is>
          <t>Yes</t>
        </is>
      </c>
      <c r="C491" s="24" t="inlineStr">
        <is>
          <t>Extended Attributes</t>
        </is>
      </c>
      <c r="D491" s="24" t="inlineStr">
        <is>
          <t>Stealth</t>
        </is>
      </c>
      <c r="E491" s="24" t="inlineStr">
        <is>
          <t>Linux; macOS</t>
        </is>
      </c>
      <c r="F491" s="25" t="n"/>
      <c r="G491" s="25" t="n"/>
      <c r="H491" s="25" t="n"/>
      <c r="I491" s="25" t="n"/>
      <c r="J491" s="26" t="inlineStr"/>
    </row>
    <row r="492">
      <c r="A492" s="23" t="inlineStr">
        <is>
          <t>T1565</t>
        </is>
      </c>
      <c r="B492" s="24" t="inlineStr">
        <is>
          <t>No</t>
        </is>
      </c>
      <c r="C492" s="24" t="inlineStr">
        <is>
          <t>Data Manipulation</t>
        </is>
      </c>
      <c r="D492" s="24" t="inlineStr">
        <is>
          <t>Impact</t>
        </is>
      </c>
      <c r="E492" s="24" t="inlineStr">
        <is>
          <t>Linux; macOS; Windows</t>
        </is>
      </c>
      <c r="F492" s="25" t="n"/>
      <c r="G492" s="25" t="n"/>
      <c r="H492" s="25" t="n"/>
      <c r="I492" s="25" t="n"/>
      <c r="J492" s="26" t="inlineStr"/>
    </row>
    <row r="493">
      <c r="A493" s="23" t="inlineStr">
        <is>
          <t>T1565.001</t>
        </is>
      </c>
      <c r="B493" s="24" t="inlineStr">
        <is>
          <t>Yes</t>
        </is>
      </c>
      <c r="C493" s="24" t="inlineStr">
        <is>
          <t>Stored Data Manipulation</t>
        </is>
      </c>
      <c r="D493" s="24" t="inlineStr">
        <is>
          <t>Impact</t>
        </is>
      </c>
      <c r="E493" s="24" t="inlineStr">
        <is>
          <t>Linux; macOS; Windows</t>
        </is>
      </c>
      <c r="F493" s="25" t="n"/>
      <c r="G493" s="25" t="n"/>
      <c r="H493" s="25" t="n"/>
      <c r="I493" s="25" t="n"/>
      <c r="J493" s="26" t="inlineStr"/>
    </row>
    <row r="494">
      <c r="A494" s="23" t="inlineStr">
        <is>
          <t>T1565.002</t>
        </is>
      </c>
      <c r="B494" s="24" t="inlineStr">
        <is>
          <t>Yes</t>
        </is>
      </c>
      <c r="C494" s="24" t="inlineStr">
        <is>
          <t>Transmitted Data Manipulation</t>
        </is>
      </c>
      <c r="D494" s="24" t="inlineStr">
        <is>
          <t>Impact</t>
        </is>
      </c>
      <c r="E494" s="24" t="inlineStr">
        <is>
          <t>Linux; macOS; Windows</t>
        </is>
      </c>
      <c r="F494" s="25" t="n"/>
      <c r="G494" s="25" t="n"/>
      <c r="H494" s="25" t="n"/>
      <c r="I494" s="25" t="n"/>
      <c r="J494" s="26" t="inlineStr"/>
    </row>
    <row r="495">
      <c r="A495" s="23" t="inlineStr">
        <is>
          <t>T1565.003</t>
        </is>
      </c>
      <c r="B495" s="24" t="inlineStr">
        <is>
          <t>Yes</t>
        </is>
      </c>
      <c r="C495" s="24" t="inlineStr">
        <is>
          <t>Runtime Data Manipulation</t>
        </is>
      </c>
      <c r="D495" s="24" t="inlineStr">
        <is>
          <t>Impact</t>
        </is>
      </c>
      <c r="E495" s="24" t="inlineStr">
        <is>
          <t>Linux; macOS; Windows</t>
        </is>
      </c>
      <c r="F495" s="25" t="n"/>
      <c r="G495" s="25" t="n"/>
      <c r="H495" s="25" t="n"/>
      <c r="I495" s="25" t="n"/>
      <c r="J495" s="26" t="inlineStr"/>
    </row>
    <row r="496">
      <c r="A496" s="23" t="inlineStr">
        <is>
          <t>T1566</t>
        </is>
      </c>
      <c r="B496" s="24" t="inlineStr">
        <is>
          <t>No</t>
        </is>
      </c>
      <c r="C496" s="24" t="inlineStr">
        <is>
          <t>Phishing</t>
        </is>
      </c>
      <c r="D496" s="24" t="inlineStr">
        <is>
          <t>Initial Access</t>
        </is>
      </c>
      <c r="E496" s="24" t="inlineStr">
        <is>
          <t>Identity Provider; Linux; macOS; Office Suite; SaaS; Windows</t>
        </is>
      </c>
      <c r="F496" s="25" t="n"/>
      <c r="G496" s="25" t="n"/>
      <c r="H496" s="25" t="n"/>
      <c r="I496" s="25" t="n"/>
      <c r="J496" s="26" t="inlineStr"/>
    </row>
    <row r="497">
      <c r="A497" s="23" t="inlineStr">
        <is>
          <t>T1566.001</t>
        </is>
      </c>
      <c r="B497" s="24" t="inlineStr">
        <is>
          <t>Yes</t>
        </is>
      </c>
      <c r="C497" s="24" t="inlineStr">
        <is>
          <t>Spearphishing Attachment</t>
        </is>
      </c>
      <c r="D497" s="24" t="inlineStr">
        <is>
          <t>Initial Access</t>
        </is>
      </c>
      <c r="E497" s="24" t="inlineStr">
        <is>
          <t>Linux; macOS; Windows</t>
        </is>
      </c>
      <c r="F497" s="25" t="n"/>
      <c r="G497" s="25" t="n"/>
      <c r="H497" s="25" t="n"/>
      <c r="I497" s="25" t="n"/>
      <c r="J497" s="26" t="inlineStr"/>
    </row>
    <row r="498">
      <c r="A498" s="23" t="inlineStr">
        <is>
          <t>T1566.002</t>
        </is>
      </c>
      <c r="B498" s="24" t="inlineStr">
        <is>
          <t>Yes</t>
        </is>
      </c>
      <c r="C498" s="24" t="inlineStr">
        <is>
          <t>Spearphishing Link</t>
        </is>
      </c>
      <c r="D498" s="24" t="inlineStr">
        <is>
          <t>Initial Access</t>
        </is>
      </c>
      <c r="E498" s="24" t="inlineStr">
        <is>
          <t>Identity Provider; Linux; macOS; Office Suite; SaaS; Windows</t>
        </is>
      </c>
      <c r="F498" s="25" t="n"/>
      <c r="G498" s="25" t="n"/>
      <c r="H498" s="25" t="n"/>
      <c r="I498" s="25" t="n"/>
      <c r="J498" s="26" t="inlineStr"/>
    </row>
    <row r="499">
      <c r="A499" s="23" t="inlineStr">
        <is>
          <t>T1566.003</t>
        </is>
      </c>
      <c r="B499" s="24" t="inlineStr">
        <is>
          <t>Yes</t>
        </is>
      </c>
      <c r="C499" s="24" t="inlineStr">
        <is>
          <t>Spearphishing via Service</t>
        </is>
      </c>
      <c r="D499" s="24" t="inlineStr">
        <is>
          <t>Initial Access</t>
        </is>
      </c>
      <c r="E499" s="24" t="inlineStr">
        <is>
          <t>Linux; macOS; Windows</t>
        </is>
      </c>
      <c r="F499" s="25" t="n"/>
      <c r="G499" s="25" t="n"/>
      <c r="H499" s="25" t="n"/>
      <c r="I499" s="25" t="n"/>
      <c r="J499" s="26" t="inlineStr"/>
    </row>
    <row r="500">
      <c r="A500" s="23" t="inlineStr">
        <is>
          <t>T1566.004</t>
        </is>
      </c>
      <c r="B500" s="24" t="inlineStr">
        <is>
          <t>Yes</t>
        </is>
      </c>
      <c r="C500" s="24" t="inlineStr">
        <is>
          <t>Spearphishing Voice</t>
        </is>
      </c>
      <c r="D500" s="24" t="inlineStr">
        <is>
          <t>Initial Access</t>
        </is>
      </c>
      <c r="E500" s="24" t="inlineStr">
        <is>
          <t>Linux; macOS; Windows; Identity Provider</t>
        </is>
      </c>
      <c r="F500" s="25" t="n"/>
      <c r="G500" s="25" t="n"/>
      <c r="H500" s="25" t="n"/>
      <c r="I500" s="25" t="n"/>
      <c r="J500" s="26" t="inlineStr"/>
    </row>
    <row r="501">
      <c r="A501" s="23" t="inlineStr">
        <is>
          <t>T1567</t>
        </is>
      </c>
      <c r="B501" s="24" t="inlineStr">
        <is>
          <t>No</t>
        </is>
      </c>
      <c r="C501" s="24" t="inlineStr">
        <is>
          <t>Exfiltration Over Web Service</t>
        </is>
      </c>
      <c r="D501" s="24" t="inlineStr">
        <is>
          <t>Exfiltration</t>
        </is>
      </c>
      <c r="E501" s="24" t="inlineStr">
        <is>
          <t>ESXi; Linux; macOS; Office Suite; SaaS; Windows</t>
        </is>
      </c>
      <c r="F501" s="25" t="n"/>
      <c r="G501" s="25" t="n"/>
      <c r="H501" s="25" t="n"/>
      <c r="I501" s="25" t="n"/>
      <c r="J501" s="26" t="inlineStr"/>
    </row>
    <row r="502">
      <c r="A502" s="23" t="inlineStr">
        <is>
          <t>T1567.001</t>
        </is>
      </c>
      <c r="B502" s="24" t="inlineStr">
        <is>
          <t>Yes</t>
        </is>
      </c>
      <c r="C502" s="24" t="inlineStr">
        <is>
          <t>Exfiltration to Code Repository</t>
        </is>
      </c>
      <c r="D502" s="24" t="inlineStr">
        <is>
          <t>Exfiltration</t>
        </is>
      </c>
      <c r="E502" s="24" t="inlineStr">
        <is>
          <t>ESXi; Linux; macOS; Windows</t>
        </is>
      </c>
      <c r="F502" s="25" t="n"/>
      <c r="G502" s="25" t="n"/>
      <c r="H502" s="25" t="n"/>
      <c r="I502" s="25" t="n"/>
      <c r="J502" s="26" t="inlineStr"/>
    </row>
    <row r="503">
      <c r="A503" s="23" t="inlineStr">
        <is>
          <t>T1567.002</t>
        </is>
      </c>
      <c r="B503" s="24" t="inlineStr">
        <is>
          <t>Yes</t>
        </is>
      </c>
      <c r="C503" s="24" t="inlineStr">
        <is>
          <t>Exfiltration to Cloud Storage</t>
        </is>
      </c>
      <c r="D503" s="24" t="inlineStr">
        <is>
          <t>Exfiltration</t>
        </is>
      </c>
      <c r="E503" s="24" t="inlineStr">
        <is>
          <t>ESXi; Linux; macOS; Windows</t>
        </is>
      </c>
      <c r="F503" s="25" t="n"/>
      <c r="G503" s="25" t="n"/>
      <c r="H503" s="25" t="n"/>
      <c r="I503" s="25" t="n"/>
      <c r="J503" s="26" t="inlineStr"/>
    </row>
    <row r="504">
      <c r="A504" s="23" t="inlineStr">
        <is>
          <t>T1567.003</t>
        </is>
      </c>
      <c r="B504" s="24" t="inlineStr">
        <is>
          <t>Yes</t>
        </is>
      </c>
      <c r="C504" s="24" t="inlineStr">
        <is>
          <t>Exfiltration to Text Storage Sites</t>
        </is>
      </c>
      <c r="D504" s="24" t="inlineStr">
        <is>
          <t>Exfiltration</t>
        </is>
      </c>
      <c r="E504" s="24" t="inlineStr">
        <is>
          <t>Linux; macOS; Windows; ESXi</t>
        </is>
      </c>
      <c r="F504" s="25" t="n"/>
      <c r="G504" s="25" t="n"/>
      <c r="H504" s="25" t="n"/>
      <c r="I504" s="25" t="n"/>
      <c r="J504" s="26" t="inlineStr"/>
    </row>
    <row r="505">
      <c r="A505" s="23" t="inlineStr">
        <is>
          <t>T1567.004</t>
        </is>
      </c>
      <c r="B505" s="24" t="inlineStr">
        <is>
          <t>Yes</t>
        </is>
      </c>
      <c r="C505" s="24" t="inlineStr">
        <is>
          <t>Exfiltration Over Webhook</t>
        </is>
      </c>
      <c r="D505" s="24" t="inlineStr">
        <is>
          <t>Exfiltration</t>
        </is>
      </c>
      <c r="E505" s="24" t="inlineStr">
        <is>
          <t>ESXi; Linux; macOS; Office Suite; SaaS; Windows</t>
        </is>
      </c>
      <c r="F505" s="25" t="n"/>
      <c r="G505" s="25" t="n"/>
      <c r="H505" s="25" t="n"/>
      <c r="I505" s="25" t="n"/>
      <c r="J505" s="26" t="inlineStr"/>
    </row>
    <row r="506">
      <c r="A506" s="23" t="inlineStr">
        <is>
          <t>T1568</t>
        </is>
      </c>
      <c r="B506" s="24" t="inlineStr">
        <is>
          <t>No</t>
        </is>
      </c>
      <c r="C506" s="24" t="inlineStr">
        <is>
          <t>Dynamic Resolution</t>
        </is>
      </c>
      <c r="D506" s="24" t="inlineStr">
        <is>
          <t>Command and Control</t>
        </is>
      </c>
      <c r="E506" s="24" t="inlineStr">
        <is>
          <t>ESXi; Linux; macOS; Windows</t>
        </is>
      </c>
      <c r="F506" s="25" t="n"/>
      <c r="G506" s="25" t="n"/>
      <c r="H506" s="25" t="n"/>
      <c r="I506" s="25" t="n"/>
      <c r="J506" s="26" t="inlineStr"/>
    </row>
    <row r="507">
      <c r="A507" s="23" t="inlineStr">
        <is>
          <t>T1568.001</t>
        </is>
      </c>
      <c r="B507" s="24" t="inlineStr">
        <is>
          <t>Yes</t>
        </is>
      </c>
      <c r="C507" s="24" t="inlineStr">
        <is>
          <t>Fast Flux DNS</t>
        </is>
      </c>
      <c r="D507" s="24" t="inlineStr">
        <is>
          <t>Command and Control</t>
        </is>
      </c>
      <c r="E507" s="24" t="inlineStr">
        <is>
          <t>Linux; macOS; Windows; ESXi</t>
        </is>
      </c>
      <c r="F507" s="25" t="n"/>
      <c r="G507" s="25" t="n"/>
      <c r="H507" s="25" t="n"/>
      <c r="I507" s="25" t="n"/>
      <c r="J507" s="26" t="inlineStr"/>
    </row>
    <row r="508">
      <c r="A508" s="23" t="inlineStr">
        <is>
          <t>T1568.002</t>
        </is>
      </c>
      <c r="B508" s="24" t="inlineStr">
        <is>
          <t>Yes</t>
        </is>
      </c>
      <c r="C508" s="24" t="inlineStr">
        <is>
          <t>Domain Generation Algorithms</t>
        </is>
      </c>
      <c r="D508" s="24" t="inlineStr">
        <is>
          <t>Command and Control</t>
        </is>
      </c>
      <c r="E508" s="24" t="inlineStr">
        <is>
          <t>ESXi; Linux; macOS; Windows</t>
        </is>
      </c>
      <c r="F508" s="25" t="n"/>
      <c r="G508" s="25" t="n"/>
      <c r="H508" s="25" t="n"/>
      <c r="I508" s="25" t="n"/>
      <c r="J508" s="26" t="inlineStr"/>
    </row>
    <row r="509">
      <c r="A509" s="23" t="inlineStr">
        <is>
          <t>T1568.003</t>
        </is>
      </c>
      <c r="B509" s="24" t="inlineStr">
        <is>
          <t>Yes</t>
        </is>
      </c>
      <c r="C509" s="24" t="inlineStr">
        <is>
          <t>DNS Calculation</t>
        </is>
      </c>
      <c r="D509" s="24" t="inlineStr">
        <is>
          <t>Command and Control</t>
        </is>
      </c>
      <c r="E509" s="24" t="inlineStr">
        <is>
          <t>ESXi; Linux; macOS; Windows</t>
        </is>
      </c>
      <c r="F509" s="25" t="n"/>
      <c r="G509" s="25" t="n"/>
      <c r="H509" s="25" t="n"/>
      <c r="I509" s="25" t="n"/>
      <c r="J509" s="26" t="inlineStr"/>
    </row>
    <row r="510">
      <c r="A510" s="23" t="inlineStr">
        <is>
          <t>T1569</t>
        </is>
      </c>
      <c r="B510" s="24" t="inlineStr">
        <is>
          <t>No</t>
        </is>
      </c>
      <c r="C510" s="24" t="inlineStr">
        <is>
          <t>System Services</t>
        </is>
      </c>
      <c r="D510" s="24" t="inlineStr">
        <is>
          <t>Execution</t>
        </is>
      </c>
      <c r="E510" s="24" t="inlineStr">
        <is>
          <t>Windows; macOS; Linux</t>
        </is>
      </c>
      <c r="F510" s="25" t="n"/>
      <c r="G510" s="25" t="n"/>
      <c r="H510" s="25" t="n"/>
      <c r="I510" s="25" t="n"/>
      <c r="J510" s="26" t="inlineStr"/>
    </row>
    <row r="511">
      <c r="A511" s="23" t="inlineStr">
        <is>
          <t>T1569.001</t>
        </is>
      </c>
      <c r="B511" s="24" t="inlineStr">
        <is>
          <t>Yes</t>
        </is>
      </c>
      <c r="C511" s="24" t="inlineStr">
        <is>
          <t>Launchctl</t>
        </is>
      </c>
      <c r="D511" s="24" t="inlineStr">
        <is>
          <t>Execution</t>
        </is>
      </c>
      <c r="E511" s="24" t="inlineStr">
        <is>
          <t>macOS</t>
        </is>
      </c>
      <c r="F511" s="25" t="n"/>
      <c r="G511" s="25" t="n"/>
      <c r="H511" s="25" t="n"/>
      <c r="I511" s="25" t="n"/>
      <c r="J511" s="26" t="inlineStr"/>
    </row>
    <row r="512">
      <c r="A512" s="23" t="inlineStr">
        <is>
          <t>T1569.002</t>
        </is>
      </c>
      <c r="B512" s="24" t="inlineStr">
        <is>
          <t>Yes</t>
        </is>
      </c>
      <c r="C512" s="24" t="inlineStr">
        <is>
          <t>Service Execution</t>
        </is>
      </c>
      <c r="D512" s="24" t="inlineStr">
        <is>
          <t>Execution</t>
        </is>
      </c>
      <c r="E512" s="24" t="inlineStr">
        <is>
          <t>Windows</t>
        </is>
      </c>
      <c r="F512" s="25" t="n"/>
      <c r="G512" s="25" t="n"/>
      <c r="H512" s="25" t="n"/>
      <c r="I512" s="25" t="n"/>
      <c r="J512" s="26" t="inlineStr"/>
    </row>
    <row r="513">
      <c r="A513" s="23" t="inlineStr">
        <is>
          <t>T1569.003</t>
        </is>
      </c>
      <c r="B513" s="24" t="inlineStr">
        <is>
          <t>Yes</t>
        </is>
      </c>
      <c r="C513" s="24" t="inlineStr">
        <is>
          <t>Systemctl</t>
        </is>
      </c>
      <c r="D513" s="24" t="inlineStr">
        <is>
          <t>Execution</t>
        </is>
      </c>
      <c r="E513" s="24" t="inlineStr">
        <is>
          <t>Linux</t>
        </is>
      </c>
      <c r="F513" s="25" t="n"/>
      <c r="G513" s="25" t="n"/>
      <c r="H513" s="25" t="n"/>
      <c r="I513" s="25" t="n"/>
      <c r="J513" s="26" t="inlineStr"/>
    </row>
    <row r="514">
      <c r="A514" s="23" t="inlineStr">
        <is>
          <t>T1570</t>
        </is>
      </c>
      <c r="B514" s="24" t="inlineStr">
        <is>
          <t>No</t>
        </is>
      </c>
      <c r="C514" s="24" t="inlineStr">
        <is>
          <t>Lateral Tool Transfer</t>
        </is>
      </c>
      <c r="D514" s="24" t="inlineStr">
        <is>
          <t>Lateral Movement</t>
        </is>
      </c>
      <c r="E514" s="24" t="inlineStr">
        <is>
          <t>ESXi; Linux; macOS; Windows</t>
        </is>
      </c>
      <c r="F514" s="25" t="n"/>
      <c r="G514" s="25" t="n"/>
      <c r="H514" s="25" t="n"/>
      <c r="I514" s="25" t="n"/>
      <c r="J514" s="26" t="inlineStr"/>
    </row>
    <row r="515">
      <c r="A515" s="23" t="inlineStr">
        <is>
          <t>T1571</t>
        </is>
      </c>
      <c r="B515" s="24" t="inlineStr">
        <is>
          <t>No</t>
        </is>
      </c>
      <c r="C515" s="24" t="inlineStr">
        <is>
          <t>Non-Standard Port</t>
        </is>
      </c>
      <c r="D515" s="24" t="inlineStr">
        <is>
          <t>Command and Control</t>
        </is>
      </c>
      <c r="E515" s="24" t="inlineStr">
        <is>
          <t>ESXi; Linux; macOS; Windows</t>
        </is>
      </c>
      <c r="F515" s="25" t="n"/>
      <c r="G515" s="25" t="n"/>
      <c r="H515" s="25" t="n"/>
      <c r="I515" s="25" t="n"/>
      <c r="J515" s="26" t="inlineStr"/>
    </row>
    <row r="516">
      <c r="A516" s="23" t="inlineStr">
        <is>
          <t>T1572</t>
        </is>
      </c>
      <c r="B516" s="24" t="inlineStr">
        <is>
          <t>No</t>
        </is>
      </c>
      <c r="C516" s="24" t="inlineStr">
        <is>
          <t>Protocol Tunneling</t>
        </is>
      </c>
      <c r="D516" s="24" t="inlineStr">
        <is>
          <t>Command and Control</t>
        </is>
      </c>
      <c r="E516" s="24" t="inlineStr">
        <is>
          <t>ESXi; Linux; macOS; Windows</t>
        </is>
      </c>
      <c r="F516" s="25" t="n"/>
      <c r="G516" s="25" t="n"/>
      <c r="H516" s="25" t="n"/>
      <c r="I516" s="25" t="n"/>
      <c r="J516" s="26" t="inlineStr"/>
    </row>
    <row r="517">
      <c r="A517" s="23" t="inlineStr">
        <is>
          <t>T1573</t>
        </is>
      </c>
      <c r="B517" s="24" t="inlineStr">
        <is>
          <t>No</t>
        </is>
      </c>
      <c r="C517" s="24" t="inlineStr">
        <is>
          <t>Encrypted Channel</t>
        </is>
      </c>
      <c r="D517" s="24" t="inlineStr">
        <is>
          <t>Command and Control</t>
        </is>
      </c>
      <c r="E517" s="24" t="inlineStr">
        <is>
          <t>ESXi; Linux; macOS; Network Devices; Windows</t>
        </is>
      </c>
      <c r="F517" s="25" t="n"/>
      <c r="G517" s="25" t="n"/>
      <c r="H517" s="25" t="n"/>
      <c r="I517" s="25" t="n"/>
      <c r="J517" s="26" t="inlineStr"/>
    </row>
    <row r="518">
      <c r="A518" s="23" t="inlineStr">
        <is>
          <t>T1573.001</t>
        </is>
      </c>
      <c r="B518" s="24" t="inlineStr">
        <is>
          <t>Yes</t>
        </is>
      </c>
      <c r="C518" s="24" t="inlineStr">
        <is>
          <t>Symmetric Cryptography</t>
        </is>
      </c>
      <c r="D518" s="24" t="inlineStr">
        <is>
          <t>Command and Control</t>
        </is>
      </c>
      <c r="E518" s="24" t="inlineStr">
        <is>
          <t>ESXi; Linux; macOS; Network Devices; Windows</t>
        </is>
      </c>
      <c r="F518" s="25" t="n"/>
      <c r="G518" s="25" t="n"/>
      <c r="H518" s="25" t="n"/>
      <c r="I518" s="25" t="n"/>
      <c r="J518" s="26" t="inlineStr"/>
    </row>
    <row r="519">
      <c r="A519" s="23" t="inlineStr">
        <is>
          <t>T1573.002</t>
        </is>
      </c>
      <c r="B519" s="24" t="inlineStr">
        <is>
          <t>Yes</t>
        </is>
      </c>
      <c r="C519" s="24" t="inlineStr">
        <is>
          <t>Asymmetric Cryptography</t>
        </is>
      </c>
      <c r="D519" s="24" t="inlineStr">
        <is>
          <t>Command and Control</t>
        </is>
      </c>
      <c r="E519" s="24" t="inlineStr">
        <is>
          <t>ESXi; Linux; macOS; Network Devices; Windows</t>
        </is>
      </c>
      <c r="F519" s="25" t="n"/>
      <c r="G519" s="25" t="n"/>
      <c r="H519" s="25" t="n"/>
      <c r="I519" s="25" t="n"/>
      <c r="J519" s="26" t="inlineStr"/>
    </row>
    <row r="520">
      <c r="A520" s="23" t="inlineStr">
        <is>
          <t>T1574</t>
        </is>
      </c>
      <c r="B520" s="24" t="inlineStr">
        <is>
          <t>No</t>
        </is>
      </c>
      <c r="C520" s="24" t="inlineStr">
        <is>
          <t>Hijack Execution Flow</t>
        </is>
      </c>
      <c r="D520" s="24" t="inlineStr">
        <is>
          <t>Stealth; Execution</t>
        </is>
      </c>
      <c r="E520" s="24" t="inlineStr">
        <is>
          <t>Linux; macOS; Windows</t>
        </is>
      </c>
      <c r="F520" s="25" t="n"/>
      <c r="G520" s="25" t="n"/>
      <c r="H520" s="25" t="n"/>
      <c r="I520" s="25" t="n"/>
      <c r="J520" s="26" t="inlineStr"/>
    </row>
    <row r="521">
      <c r="A521" s="23" t="inlineStr">
        <is>
          <t>T1574.001</t>
        </is>
      </c>
      <c r="B521" s="24" t="inlineStr">
        <is>
          <t>Yes</t>
        </is>
      </c>
      <c r="C521" s="24" t="inlineStr">
        <is>
          <t>DLL</t>
        </is>
      </c>
      <c r="D521" s="24" t="inlineStr">
        <is>
          <t>Stealth; Execution</t>
        </is>
      </c>
      <c r="E521" s="24" t="inlineStr">
        <is>
          <t>Windows</t>
        </is>
      </c>
      <c r="F521" s="25" t="n"/>
      <c r="G521" s="25" t="n"/>
      <c r="H521" s="25" t="n"/>
      <c r="I521" s="25" t="n"/>
      <c r="J521" s="26" t="inlineStr"/>
    </row>
    <row r="522">
      <c r="A522" s="23" t="inlineStr">
        <is>
          <t>T1574.004</t>
        </is>
      </c>
      <c r="B522" s="24" t="inlineStr">
        <is>
          <t>Yes</t>
        </is>
      </c>
      <c r="C522" s="24" t="inlineStr">
        <is>
          <t>Dylib Hijacking</t>
        </is>
      </c>
      <c r="D522" s="24" t="inlineStr">
        <is>
          <t>Stealth; Execution</t>
        </is>
      </c>
      <c r="E522" s="24" t="inlineStr">
        <is>
          <t>macOS</t>
        </is>
      </c>
      <c r="F522" s="25" t="n"/>
      <c r="G522" s="25" t="n"/>
      <c r="H522" s="25" t="n"/>
      <c r="I522" s="25" t="n"/>
      <c r="J522" s="26" t="inlineStr"/>
    </row>
    <row r="523">
      <c r="A523" s="23" t="inlineStr">
        <is>
          <t>T1574.005</t>
        </is>
      </c>
      <c r="B523" s="24" t="inlineStr">
        <is>
          <t>Yes</t>
        </is>
      </c>
      <c r="C523" s="24" t="inlineStr">
        <is>
          <t>Executable Installer File Permissions Weakness</t>
        </is>
      </c>
      <c r="D523" s="24" t="inlineStr">
        <is>
          <t>Stealth; Execution</t>
        </is>
      </c>
      <c r="E523" s="24" t="inlineStr">
        <is>
          <t>Windows</t>
        </is>
      </c>
      <c r="F523" s="25" t="n"/>
      <c r="G523" s="25" t="n"/>
      <c r="H523" s="25" t="n"/>
      <c r="I523" s="25" t="n"/>
      <c r="J523" s="26" t="inlineStr"/>
    </row>
    <row r="524">
      <c r="A524" s="23" t="inlineStr">
        <is>
          <t>T1574.006</t>
        </is>
      </c>
      <c r="B524" s="24" t="inlineStr">
        <is>
          <t>Yes</t>
        </is>
      </c>
      <c r="C524" s="24" t="inlineStr">
        <is>
          <t>Dynamic Linker Hijacking</t>
        </is>
      </c>
      <c r="D524" s="24" t="inlineStr">
        <is>
          <t>Stealth; Execution</t>
        </is>
      </c>
      <c r="E524" s="24" t="inlineStr">
        <is>
          <t>Linux; macOS</t>
        </is>
      </c>
      <c r="F524" s="25" t="n"/>
      <c r="G524" s="25" t="n"/>
      <c r="H524" s="25" t="n"/>
      <c r="I524" s="25" t="n"/>
      <c r="J524" s="26" t="inlineStr"/>
    </row>
    <row r="525">
      <c r="A525" s="23" t="inlineStr">
        <is>
          <t>T1574.007</t>
        </is>
      </c>
      <c r="B525" s="24" t="inlineStr">
        <is>
          <t>Yes</t>
        </is>
      </c>
      <c r="C525" s="24" t="inlineStr">
        <is>
          <t>Path Interception by PATH Environment Variable</t>
        </is>
      </c>
      <c r="D525" s="24" t="inlineStr">
        <is>
          <t>Stealth; Execution</t>
        </is>
      </c>
      <c r="E525" s="24" t="inlineStr">
        <is>
          <t>Linux; macOS; Windows</t>
        </is>
      </c>
      <c r="F525" s="25" t="n"/>
      <c r="G525" s="25" t="n"/>
      <c r="H525" s="25" t="n"/>
      <c r="I525" s="25" t="n"/>
      <c r="J525" s="26" t="inlineStr"/>
    </row>
    <row r="526">
      <c r="A526" s="23" t="inlineStr">
        <is>
          <t>T1574.008</t>
        </is>
      </c>
      <c r="B526" s="24" t="inlineStr">
        <is>
          <t>Yes</t>
        </is>
      </c>
      <c r="C526" s="24" t="inlineStr">
        <is>
          <t>Path Interception by Search Order Hijacking</t>
        </is>
      </c>
      <c r="D526" s="24" t="inlineStr">
        <is>
          <t>Stealth; Execution</t>
        </is>
      </c>
      <c r="E526" s="24" t="inlineStr">
        <is>
          <t>Windows</t>
        </is>
      </c>
      <c r="F526" s="25" t="n"/>
      <c r="G526" s="25" t="n"/>
      <c r="H526" s="25" t="n"/>
      <c r="I526" s="25" t="n"/>
      <c r="J526" s="26" t="inlineStr"/>
    </row>
    <row r="527">
      <c r="A527" s="23" t="inlineStr">
        <is>
          <t>T1574.009</t>
        </is>
      </c>
      <c r="B527" s="24" t="inlineStr">
        <is>
          <t>Yes</t>
        </is>
      </c>
      <c r="C527" s="24" t="inlineStr">
        <is>
          <t>Path Interception by Unquoted Path</t>
        </is>
      </c>
      <c r="D527" s="24" t="inlineStr">
        <is>
          <t>Stealth; Execution</t>
        </is>
      </c>
      <c r="E527" s="24" t="inlineStr">
        <is>
          <t>Windows</t>
        </is>
      </c>
      <c r="F527" s="25" t="n"/>
      <c r="G527" s="25" t="n"/>
      <c r="H527" s="25" t="n"/>
      <c r="I527" s="25" t="n"/>
      <c r="J527" s="26" t="inlineStr"/>
    </row>
    <row r="528">
      <c r="A528" s="23" t="inlineStr">
        <is>
          <t>T1574.010</t>
        </is>
      </c>
      <c r="B528" s="24" t="inlineStr">
        <is>
          <t>Yes</t>
        </is>
      </c>
      <c r="C528" s="24" t="inlineStr">
        <is>
          <t>Services File Permissions Weakness</t>
        </is>
      </c>
      <c r="D528" s="24" t="inlineStr">
        <is>
          <t>Stealth; Execution</t>
        </is>
      </c>
      <c r="E528" s="24" t="inlineStr">
        <is>
          <t>Windows</t>
        </is>
      </c>
      <c r="F528" s="25" t="n"/>
      <c r="G528" s="25" t="n"/>
      <c r="H528" s="25" t="n"/>
      <c r="I528" s="25" t="n"/>
      <c r="J528" s="26" t="inlineStr"/>
    </row>
    <row r="529">
      <c r="A529" s="23" t="inlineStr">
        <is>
          <t>T1574.011</t>
        </is>
      </c>
      <c r="B529" s="24" t="inlineStr">
        <is>
          <t>Yes</t>
        </is>
      </c>
      <c r="C529" s="24" t="inlineStr">
        <is>
          <t>Services Registry Permissions Weakness</t>
        </is>
      </c>
      <c r="D529" s="24" t="inlineStr">
        <is>
          <t>Stealth; Execution</t>
        </is>
      </c>
      <c r="E529" s="24" t="inlineStr">
        <is>
          <t>Windows</t>
        </is>
      </c>
      <c r="F529" s="25" t="n"/>
      <c r="G529" s="25" t="n"/>
      <c r="H529" s="25" t="n"/>
      <c r="I529" s="25" t="n"/>
      <c r="J529" s="26" t="inlineStr"/>
    </row>
    <row r="530">
      <c r="A530" s="23" t="inlineStr">
        <is>
          <t>T1574.012</t>
        </is>
      </c>
      <c r="B530" s="24" t="inlineStr">
        <is>
          <t>Yes</t>
        </is>
      </c>
      <c r="C530" s="24" t="inlineStr">
        <is>
          <t>COR_PROFILER</t>
        </is>
      </c>
      <c r="D530" s="24" t="inlineStr">
        <is>
          <t>Stealth; Execution</t>
        </is>
      </c>
      <c r="E530" s="24" t="inlineStr">
        <is>
          <t>Windows</t>
        </is>
      </c>
      <c r="F530" s="25" t="n"/>
      <c r="G530" s="25" t="n"/>
      <c r="H530" s="25" t="n"/>
      <c r="I530" s="25" t="n"/>
      <c r="J530" s="26" t="inlineStr"/>
    </row>
    <row r="531">
      <c r="A531" s="23" t="inlineStr">
        <is>
          <t>T1574.013</t>
        </is>
      </c>
      <c r="B531" s="24" t="inlineStr">
        <is>
          <t>Yes</t>
        </is>
      </c>
      <c r="C531" s="24" t="inlineStr">
        <is>
          <t>KernelCallbackTable</t>
        </is>
      </c>
      <c r="D531" s="24" t="inlineStr">
        <is>
          <t>Stealth; Execution</t>
        </is>
      </c>
      <c r="E531" s="24" t="inlineStr">
        <is>
          <t>Windows</t>
        </is>
      </c>
      <c r="F531" s="25" t="n"/>
      <c r="G531" s="25" t="n"/>
      <c r="H531" s="25" t="n"/>
      <c r="I531" s="25" t="n"/>
      <c r="J531" s="26" t="inlineStr"/>
    </row>
    <row r="532">
      <c r="A532" s="23" t="inlineStr">
        <is>
          <t>T1574.014</t>
        </is>
      </c>
      <c r="B532" s="24" t="inlineStr">
        <is>
          <t>Yes</t>
        </is>
      </c>
      <c r="C532" s="24" t="inlineStr">
        <is>
          <t>AppDomainManager</t>
        </is>
      </c>
      <c r="D532" s="24" t="inlineStr">
        <is>
          <t>Stealth; Execution</t>
        </is>
      </c>
      <c r="E532" s="24" t="inlineStr">
        <is>
          <t>Windows</t>
        </is>
      </c>
      <c r="F532" s="25" t="n"/>
      <c r="G532" s="25" t="n"/>
      <c r="H532" s="25" t="n"/>
      <c r="I532" s="25" t="n"/>
      <c r="J532" s="26" t="inlineStr"/>
    </row>
    <row r="533">
      <c r="A533" s="23" t="inlineStr">
        <is>
          <t>T1578</t>
        </is>
      </c>
      <c r="B533" s="24" t="inlineStr">
        <is>
          <t>No</t>
        </is>
      </c>
      <c r="C533" s="24" t="inlineStr">
        <is>
          <t>Modify Cloud Compute Infrastructure</t>
        </is>
      </c>
      <c r="D533" s="24" t="inlineStr">
        <is>
          <t>Defense Impairment</t>
        </is>
      </c>
      <c r="E533" s="24" t="inlineStr">
        <is>
          <t>IaaS</t>
        </is>
      </c>
      <c r="F533" s="25" t="n"/>
      <c r="G533" s="25" t="n"/>
      <c r="H533" s="25" t="n"/>
      <c r="I533" s="25" t="n"/>
      <c r="J533" s="26" t="inlineStr"/>
    </row>
    <row r="534">
      <c r="A534" s="23" t="inlineStr">
        <is>
          <t>T1578.001</t>
        </is>
      </c>
      <c r="B534" s="24" t="inlineStr">
        <is>
          <t>Yes</t>
        </is>
      </c>
      <c r="C534" s="24" t="inlineStr">
        <is>
          <t>Create Snapshot</t>
        </is>
      </c>
      <c r="D534" s="24" t="inlineStr">
        <is>
          <t>Defense Impairment</t>
        </is>
      </c>
      <c r="E534" s="24" t="inlineStr">
        <is>
          <t>IaaS</t>
        </is>
      </c>
      <c r="F534" s="25" t="n"/>
      <c r="G534" s="25" t="n"/>
      <c r="H534" s="25" t="n"/>
      <c r="I534" s="25" t="n"/>
      <c r="J534" s="26" t="inlineStr"/>
    </row>
    <row r="535">
      <c r="A535" s="23" t="inlineStr">
        <is>
          <t>T1578.002</t>
        </is>
      </c>
      <c r="B535" s="24" t="inlineStr">
        <is>
          <t>Yes</t>
        </is>
      </c>
      <c r="C535" s="24" t="inlineStr">
        <is>
          <t>Create Cloud Instance</t>
        </is>
      </c>
      <c r="D535" s="24" t="inlineStr">
        <is>
          <t>Defense Impairment</t>
        </is>
      </c>
      <c r="E535" s="24" t="inlineStr">
        <is>
          <t>IaaS</t>
        </is>
      </c>
      <c r="F535" s="25" t="n"/>
      <c r="G535" s="25" t="n"/>
      <c r="H535" s="25" t="n"/>
      <c r="I535" s="25" t="n"/>
      <c r="J535" s="26" t="inlineStr"/>
    </row>
    <row r="536">
      <c r="A536" s="23" t="inlineStr">
        <is>
          <t>T1578.003</t>
        </is>
      </c>
      <c r="B536" s="24" t="inlineStr">
        <is>
          <t>Yes</t>
        </is>
      </c>
      <c r="C536" s="24" t="inlineStr">
        <is>
          <t>Delete Cloud Instance</t>
        </is>
      </c>
      <c r="D536" s="24" t="inlineStr">
        <is>
          <t>Defense Impairment</t>
        </is>
      </c>
      <c r="E536" s="24" t="inlineStr">
        <is>
          <t>IaaS</t>
        </is>
      </c>
      <c r="F536" s="25" t="n"/>
      <c r="G536" s="25" t="n"/>
      <c r="H536" s="25" t="n"/>
      <c r="I536" s="25" t="n"/>
      <c r="J536" s="26" t="inlineStr"/>
    </row>
    <row r="537">
      <c r="A537" s="23" t="inlineStr">
        <is>
          <t>T1578.004</t>
        </is>
      </c>
      <c r="B537" s="24" t="inlineStr">
        <is>
          <t>Yes</t>
        </is>
      </c>
      <c r="C537" s="24" t="inlineStr">
        <is>
          <t>Revert Cloud Instance</t>
        </is>
      </c>
      <c r="D537" s="24" t="inlineStr">
        <is>
          <t>Defense Impairment</t>
        </is>
      </c>
      <c r="E537" s="24" t="inlineStr">
        <is>
          <t>IaaS</t>
        </is>
      </c>
      <c r="F537" s="25" t="n"/>
      <c r="G537" s="25" t="n"/>
      <c r="H537" s="25" t="n"/>
      <c r="I537" s="25" t="n"/>
      <c r="J537" s="26" t="inlineStr"/>
    </row>
    <row r="538">
      <c r="A538" s="23" t="inlineStr">
        <is>
          <t>T1578.005</t>
        </is>
      </c>
      <c r="B538" s="24" t="inlineStr">
        <is>
          <t>Yes</t>
        </is>
      </c>
      <c r="C538" s="24" t="inlineStr">
        <is>
          <t>Modify Cloud Compute Configurations</t>
        </is>
      </c>
      <c r="D538" s="24" t="inlineStr">
        <is>
          <t>Defense Impairment</t>
        </is>
      </c>
      <c r="E538" s="24" t="inlineStr">
        <is>
          <t>IaaS</t>
        </is>
      </c>
      <c r="F538" s="25" t="n"/>
      <c r="G538" s="25" t="n"/>
      <c r="H538" s="25" t="n"/>
      <c r="I538" s="25" t="n"/>
      <c r="J538" s="26" t="inlineStr"/>
    </row>
    <row r="539">
      <c r="A539" s="23" t="inlineStr">
        <is>
          <t>T1580</t>
        </is>
      </c>
      <c r="B539" s="24" t="inlineStr">
        <is>
          <t>No</t>
        </is>
      </c>
      <c r="C539" s="24" t="inlineStr">
        <is>
          <t>Cloud Infrastructure Discovery</t>
        </is>
      </c>
      <c r="D539" s="24" t="inlineStr">
        <is>
          <t>Discovery</t>
        </is>
      </c>
      <c r="E539" s="24" t="inlineStr">
        <is>
          <t>IaaS</t>
        </is>
      </c>
      <c r="F539" s="25" t="n"/>
      <c r="G539" s="25" t="n"/>
      <c r="H539" s="25" t="n"/>
      <c r="I539" s="25" t="n"/>
      <c r="J539" s="26" t="inlineStr"/>
    </row>
    <row r="540">
      <c r="A540" s="23" t="inlineStr">
        <is>
          <t>T1583</t>
        </is>
      </c>
      <c r="B540" s="24" t="inlineStr">
        <is>
          <t>No</t>
        </is>
      </c>
      <c r="C540" s="24" t="inlineStr">
        <is>
          <t>Acquire Infrastructure</t>
        </is>
      </c>
      <c r="D540" s="24" t="inlineStr">
        <is>
          <t>Resource Development</t>
        </is>
      </c>
      <c r="E540" s="24" t="inlineStr">
        <is>
          <t>PRE</t>
        </is>
      </c>
      <c r="F540" s="25" t="n"/>
      <c r="G540" s="25" t="n"/>
      <c r="H540" s="25" t="n"/>
      <c r="I540" s="25" t="n"/>
      <c r="J540" s="26" t="inlineStr"/>
    </row>
    <row r="541">
      <c r="A541" s="23" t="inlineStr">
        <is>
          <t>T1583.001</t>
        </is>
      </c>
      <c r="B541" s="24" t="inlineStr">
        <is>
          <t>Yes</t>
        </is>
      </c>
      <c r="C541" s="24" t="inlineStr">
        <is>
          <t>Domains</t>
        </is>
      </c>
      <c r="D541" s="24" t="inlineStr">
        <is>
          <t>Resource Development</t>
        </is>
      </c>
      <c r="E541" s="24" t="inlineStr">
        <is>
          <t>PRE</t>
        </is>
      </c>
      <c r="F541" s="25" t="n"/>
      <c r="G541" s="25" t="n"/>
      <c r="H541" s="25" t="n"/>
      <c r="I541" s="25" t="n"/>
      <c r="J541" s="26" t="inlineStr"/>
    </row>
    <row r="542">
      <c r="A542" s="23" t="inlineStr">
        <is>
          <t>T1583.002</t>
        </is>
      </c>
      <c r="B542" s="24" t="inlineStr">
        <is>
          <t>Yes</t>
        </is>
      </c>
      <c r="C542" s="24" t="inlineStr">
        <is>
          <t>DNS Server</t>
        </is>
      </c>
      <c r="D542" s="24" t="inlineStr">
        <is>
          <t>Resource Development</t>
        </is>
      </c>
      <c r="E542" s="24" t="inlineStr">
        <is>
          <t>PRE</t>
        </is>
      </c>
      <c r="F542" s="25" t="n"/>
      <c r="G542" s="25" t="n"/>
      <c r="H542" s="25" t="n"/>
      <c r="I542" s="25" t="n"/>
      <c r="J542" s="26" t="inlineStr"/>
    </row>
    <row r="543">
      <c r="A543" s="23" t="inlineStr">
        <is>
          <t>T1583.003</t>
        </is>
      </c>
      <c r="B543" s="24" t="inlineStr">
        <is>
          <t>Yes</t>
        </is>
      </c>
      <c r="C543" s="24" t="inlineStr">
        <is>
          <t>Virtual Private Server</t>
        </is>
      </c>
      <c r="D543" s="24" t="inlineStr">
        <is>
          <t>Resource Development</t>
        </is>
      </c>
      <c r="E543" s="24" t="inlineStr">
        <is>
          <t>PRE</t>
        </is>
      </c>
      <c r="F543" s="25" t="n"/>
      <c r="G543" s="25" t="n"/>
      <c r="H543" s="25" t="n"/>
      <c r="I543" s="25" t="n"/>
      <c r="J543" s="26" t="inlineStr"/>
    </row>
    <row r="544">
      <c r="A544" s="23" t="inlineStr">
        <is>
          <t>T1583.004</t>
        </is>
      </c>
      <c r="B544" s="24" t="inlineStr">
        <is>
          <t>Yes</t>
        </is>
      </c>
      <c r="C544" s="24" t="inlineStr">
        <is>
          <t>Server</t>
        </is>
      </c>
      <c r="D544" s="24" t="inlineStr">
        <is>
          <t>Resource Development</t>
        </is>
      </c>
      <c r="E544" s="24" t="inlineStr">
        <is>
          <t>PRE</t>
        </is>
      </c>
      <c r="F544" s="25" t="n"/>
      <c r="G544" s="25" t="n"/>
      <c r="H544" s="25" t="n"/>
      <c r="I544" s="25" t="n"/>
      <c r="J544" s="26" t="inlineStr"/>
    </row>
    <row r="545">
      <c r="A545" s="23" t="inlineStr">
        <is>
          <t>T1583.005</t>
        </is>
      </c>
      <c r="B545" s="24" t="inlineStr">
        <is>
          <t>Yes</t>
        </is>
      </c>
      <c r="C545" s="24" t="inlineStr">
        <is>
          <t>Botnet</t>
        </is>
      </c>
      <c r="D545" s="24" t="inlineStr">
        <is>
          <t>Resource Development</t>
        </is>
      </c>
      <c r="E545" s="24" t="inlineStr">
        <is>
          <t>PRE</t>
        </is>
      </c>
      <c r="F545" s="25" t="n"/>
      <c r="G545" s="25" t="n"/>
      <c r="H545" s="25" t="n"/>
      <c r="I545" s="25" t="n"/>
      <c r="J545" s="26" t="inlineStr"/>
    </row>
    <row r="546">
      <c r="A546" s="23" t="inlineStr">
        <is>
          <t>T1583.006</t>
        </is>
      </c>
      <c r="B546" s="24" t="inlineStr">
        <is>
          <t>Yes</t>
        </is>
      </c>
      <c r="C546" s="24" t="inlineStr">
        <is>
          <t>Web Services</t>
        </is>
      </c>
      <c r="D546" s="24" t="inlineStr">
        <is>
          <t>Resource Development</t>
        </is>
      </c>
      <c r="E546" s="24" t="inlineStr">
        <is>
          <t>PRE</t>
        </is>
      </c>
      <c r="F546" s="25" t="n"/>
      <c r="G546" s="25" t="n"/>
      <c r="H546" s="25" t="n"/>
      <c r="I546" s="25" t="n"/>
      <c r="J546" s="26" t="inlineStr"/>
    </row>
    <row r="547">
      <c r="A547" s="23" t="inlineStr">
        <is>
          <t>T1583.007</t>
        </is>
      </c>
      <c r="B547" s="24" t="inlineStr">
        <is>
          <t>Yes</t>
        </is>
      </c>
      <c r="C547" s="24" t="inlineStr">
        <is>
          <t>Serverless</t>
        </is>
      </c>
      <c r="D547" s="24" t="inlineStr">
        <is>
          <t>Resource Development</t>
        </is>
      </c>
      <c r="E547" s="24" t="inlineStr">
        <is>
          <t>PRE</t>
        </is>
      </c>
      <c r="F547" s="25" t="n"/>
      <c r="G547" s="25" t="n"/>
      <c r="H547" s="25" t="n"/>
      <c r="I547" s="25" t="n"/>
      <c r="J547" s="26" t="inlineStr"/>
    </row>
    <row r="548">
      <c r="A548" s="23" t="inlineStr">
        <is>
          <t>T1583.008</t>
        </is>
      </c>
      <c r="B548" s="24" t="inlineStr">
        <is>
          <t>Yes</t>
        </is>
      </c>
      <c r="C548" s="24" t="inlineStr">
        <is>
          <t>Malvertising</t>
        </is>
      </c>
      <c r="D548" s="24" t="inlineStr">
        <is>
          <t>Resource Development</t>
        </is>
      </c>
      <c r="E548" s="24" t="inlineStr">
        <is>
          <t>PRE</t>
        </is>
      </c>
      <c r="F548" s="25" t="n"/>
      <c r="G548" s="25" t="n"/>
      <c r="H548" s="25" t="n"/>
      <c r="I548" s="25" t="n"/>
      <c r="J548" s="26" t="inlineStr"/>
    </row>
    <row r="549">
      <c r="A549" s="23" t="inlineStr">
        <is>
          <t>T1584</t>
        </is>
      </c>
      <c r="B549" s="24" t="inlineStr">
        <is>
          <t>No</t>
        </is>
      </c>
      <c r="C549" s="24" t="inlineStr">
        <is>
          <t>Compromise Infrastructure</t>
        </is>
      </c>
      <c r="D549" s="24" t="inlineStr">
        <is>
          <t>Resource Development</t>
        </is>
      </c>
      <c r="E549" s="24" t="inlineStr">
        <is>
          <t>PRE</t>
        </is>
      </c>
      <c r="F549" s="25" t="n"/>
      <c r="G549" s="25" t="n"/>
      <c r="H549" s="25" t="n"/>
      <c r="I549" s="25" t="n"/>
      <c r="J549" s="26" t="inlineStr"/>
    </row>
    <row r="550">
      <c r="A550" s="23" t="inlineStr">
        <is>
          <t>T1584.001</t>
        </is>
      </c>
      <c r="B550" s="24" t="inlineStr">
        <is>
          <t>Yes</t>
        </is>
      </c>
      <c r="C550" s="24" t="inlineStr">
        <is>
          <t>Domains</t>
        </is>
      </c>
      <c r="D550" s="24" t="inlineStr">
        <is>
          <t>Resource Development</t>
        </is>
      </c>
      <c r="E550" s="24" t="inlineStr">
        <is>
          <t>PRE</t>
        </is>
      </c>
      <c r="F550" s="25" t="n"/>
      <c r="G550" s="25" t="n"/>
      <c r="H550" s="25" t="n"/>
      <c r="I550" s="25" t="n"/>
      <c r="J550" s="26" t="inlineStr"/>
    </row>
    <row r="551">
      <c r="A551" s="23" t="inlineStr">
        <is>
          <t>T1584.002</t>
        </is>
      </c>
      <c r="B551" s="24" t="inlineStr">
        <is>
          <t>Yes</t>
        </is>
      </c>
      <c r="C551" s="24" t="inlineStr">
        <is>
          <t>DNS Server</t>
        </is>
      </c>
      <c r="D551" s="24" t="inlineStr">
        <is>
          <t>Resource Development</t>
        </is>
      </c>
      <c r="E551" s="24" t="inlineStr">
        <is>
          <t>PRE</t>
        </is>
      </c>
      <c r="F551" s="25" t="n"/>
      <c r="G551" s="25" t="n"/>
      <c r="H551" s="25" t="n"/>
      <c r="I551" s="25" t="n"/>
      <c r="J551" s="26" t="inlineStr"/>
    </row>
    <row r="552">
      <c r="A552" s="23" t="inlineStr">
        <is>
          <t>T1584.003</t>
        </is>
      </c>
      <c r="B552" s="24" t="inlineStr">
        <is>
          <t>Yes</t>
        </is>
      </c>
      <c r="C552" s="24" t="inlineStr">
        <is>
          <t>Virtual Private Server</t>
        </is>
      </c>
      <c r="D552" s="24" t="inlineStr">
        <is>
          <t>Resource Development</t>
        </is>
      </c>
      <c r="E552" s="24" t="inlineStr">
        <is>
          <t>PRE</t>
        </is>
      </c>
      <c r="F552" s="25" t="n"/>
      <c r="G552" s="25" t="n"/>
      <c r="H552" s="25" t="n"/>
      <c r="I552" s="25" t="n"/>
      <c r="J552" s="26" t="inlineStr"/>
    </row>
    <row r="553">
      <c r="A553" s="23" t="inlineStr">
        <is>
          <t>T1584.004</t>
        </is>
      </c>
      <c r="B553" s="24" t="inlineStr">
        <is>
          <t>Yes</t>
        </is>
      </c>
      <c r="C553" s="24" t="inlineStr">
        <is>
          <t>Server</t>
        </is>
      </c>
      <c r="D553" s="24" t="inlineStr">
        <is>
          <t>Resource Development</t>
        </is>
      </c>
      <c r="E553" s="24" t="inlineStr">
        <is>
          <t>PRE</t>
        </is>
      </c>
      <c r="F553" s="25" t="n"/>
      <c r="G553" s="25" t="n"/>
      <c r="H553" s="25" t="n"/>
      <c r="I553" s="25" t="n"/>
      <c r="J553" s="26" t="inlineStr"/>
    </row>
    <row r="554">
      <c r="A554" s="23" t="inlineStr">
        <is>
          <t>T1584.005</t>
        </is>
      </c>
      <c r="B554" s="24" t="inlineStr">
        <is>
          <t>Yes</t>
        </is>
      </c>
      <c r="C554" s="24" t="inlineStr">
        <is>
          <t>Botnet</t>
        </is>
      </c>
      <c r="D554" s="24" t="inlineStr">
        <is>
          <t>Resource Development</t>
        </is>
      </c>
      <c r="E554" s="24" t="inlineStr">
        <is>
          <t>PRE</t>
        </is>
      </c>
      <c r="F554" s="25" t="n"/>
      <c r="G554" s="25" t="n"/>
      <c r="H554" s="25" t="n"/>
      <c r="I554" s="25" t="n"/>
      <c r="J554" s="26" t="inlineStr"/>
    </row>
    <row r="555">
      <c r="A555" s="23" t="inlineStr">
        <is>
          <t>T1584.006</t>
        </is>
      </c>
      <c r="B555" s="24" t="inlineStr">
        <is>
          <t>Yes</t>
        </is>
      </c>
      <c r="C555" s="24" t="inlineStr">
        <is>
          <t>Web Services</t>
        </is>
      </c>
      <c r="D555" s="24" t="inlineStr">
        <is>
          <t>Resource Development</t>
        </is>
      </c>
      <c r="E555" s="24" t="inlineStr">
        <is>
          <t>PRE</t>
        </is>
      </c>
      <c r="F555" s="25" t="n"/>
      <c r="G555" s="25" t="n"/>
      <c r="H555" s="25" t="n"/>
      <c r="I555" s="25" t="n"/>
      <c r="J555" s="26" t="inlineStr"/>
    </row>
    <row r="556">
      <c r="A556" s="23" t="inlineStr">
        <is>
          <t>T1584.007</t>
        </is>
      </c>
      <c r="B556" s="24" t="inlineStr">
        <is>
          <t>Yes</t>
        </is>
      </c>
      <c r="C556" s="24" t="inlineStr">
        <is>
          <t>Serverless</t>
        </is>
      </c>
      <c r="D556" s="24" t="inlineStr">
        <is>
          <t>Resource Development</t>
        </is>
      </c>
      <c r="E556" s="24" t="inlineStr">
        <is>
          <t>PRE</t>
        </is>
      </c>
      <c r="F556" s="25" t="n"/>
      <c r="G556" s="25" t="n"/>
      <c r="H556" s="25" t="n"/>
      <c r="I556" s="25" t="n"/>
      <c r="J556" s="26" t="inlineStr"/>
    </row>
    <row r="557">
      <c r="A557" s="23" t="inlineStr">
        <is>
          <t>T1584.008</t>
        </is>
      </c>
      <c r="B557" s="24" t="inlineStr">
        <is>
          <t>Yes</t>
        </is>
      </c>
      <c r="C557" s="24" t="inlineStr">
        <is>
          <t>Network Devices</t>
        </is>
      </c>
      <c r="D557" s="24" t="inlineStr">
        <is>
          <t>Resource Development</t>
        </is>
      </c>
      <c r="E557" s="24" t="inlineStr">
        <is>
          <t>PRE</t>
        </is>
      </c>
      <c r="F557" s="25" t="n"/>
      <c r="G557" s="25" t="n"/>
      <c r="H557" s="25" t="n"/>
      <c r="I557" s="25" t="n"/>
      <c r="J557" s="26" t="inlineStr"/>
    </row>
    <row r="558">
      <c r="A558" s="23" t="inlineStr">
        <is>
          <t>T1585</t>
        </is>
      </c>
      <c r="B558" s="24" t="inlineStr">
        <is>
          <t>No</t>
        </is>
      </c>
      <c r="C558" s="24" t="inlineStr">
        <is>
          <t>Establish Accounts</t>
        </is>
      </c>
      <c r="D558" s="24" t="inlineStr">
        <is>
          <t>Resource Development</t>
        </is>
      </c>
      <c r="E558" s="24" t="inlineStr">
        <is>
          <t>PRE</t>
        </is>
      </c>
      <c r="F558" s="25" t="n"/>
      <c r="G558" s="25" t="n"/>
      <c r="H558" s="25" t="n"/>
      <c r="I558" s="25" t="n"/>
      <c r="J558" s="26" t="inlineStr"/>
    </row>
    <row r="559">
      <c r="A559" s="23" t="inlineStr">
        <is>
          <t>T1585.001</t>
        </is>
      </c>
      <c r="B559" s="24" t="inlineStr">
        <is>
          <t>Yes</t>
        </is>
      </c>
      <c r="C559" s="24" t="inlineStr">
        <is>
          <t>Social Media Accounts</t>
        </is>
      </c>
      <c r="D559" s="24" t="inlineStr">
        <is>
          <t>Resource Development</t>
        </is>
      </c>
      <c r="E559" s="24" t="inlineStr">
        <is>
          <t>PRE</t>
        </is>
      </c>
      <c r="F559" s="25" t="n"/>
      <c r="G559" s="25" t="n"/>
      <c r="H559" s="25" t="n"/>
      <c r="I559" s="25" t="n"/>
      <c r="J559" s="26" t="inlineStr"/>
    </row>
    <row r="560">
      <c r="A560" s="23" t="inlineStr">
        <is>
          <t>T1585.002</t>
        </is>
      </c>
      <c r="B560" s="24" t="inlineStr">
        <is>
          <t>Yes</t>
        </is>
      </c>
      <c r="C560" s="24" t="inlineStr">
        <is>
          <t>Email Accounts</t>
        </is>
      </c>
      <c r="D560" s="24" t="inlineStr">
        <is>
          <t>Resource Development</t>
        </is>
      </c>
      <c r="E560" s="24" t="inlineStr">
        <is>
          <t>PRE</t>
        </is>
      </c>
      <c r="F560" s="25" t="n"/>
      <c r="G560" s="25" t="n"/>
      <c r="H560" s="25" t="n"/>
      <c r="I560" s="25" t="n"/>
      <c r="J560" s="26" t="inlineStr"/>
    </row>
    <row r="561">
      <c r="A561" s="23" t="inlineStr">
        <is>
          <t>T1585.003</t>
        </is>
      </c>
      <c r="B561" s="24" t="inlineStr">
        <is>
          <t>Yes</t>
        </is>
      </c>
      <c r="C561" s="24" t="inlineStr">
        <is>
          <t>Cloud Accounts</t>
        </is>
      </c>
      <c r="D561" s="24" t="inlineStr">
        <is>
          <t>Resource Development</t>
        </is>
      </c>
      <c r="E561" s="24" t="inlineStr">
        <is>
          <t>PRE</t>
        </is>
      </c>
      <c r="F561" s="25" t="n"/>
      <c r="G561" s="25" t="n"/>
      <c r="H561" s="25" t="n"/>
      <c r="I561" s="25" t="n"/>
      <c r="J561" s="26" t="inlineStr"/>
    </row>
    <row r="562">
      <c r="A562" s="23" t="inlineStr">
        <is>
          <t>T1586</t>
        </is>
      </c>
      <c r="B562" s="24" t="inlineStr">
        <is>
          <t>No</t>
        </is>
      </c>
      <c r="C562" s="24" t="inlineStr">
        <is>
          <t>Compromise Accounts</t>
        </is>
      </c>
      <c r="D562" s="24" t="inlineStr">
        <is>
          <t>Resource Development</t>
        </is>
      </c>
      <c r="E562" s="24" t="inlineStr">
        <is>
          <t>PRE</t>
        </is>
      </c>
      <c r="F562" s="25" t="n"/>
      <c r="G562" s="25" t="n"/>
      <c r="H562" s="25" t="n"/>
      <c r="I562" s="25" t="n"/>
      <c r="J562" s="26" t="inlineStr"/>
    </row>
    <row r="563">
      <c r="A563" s="23" t="inlineStr">
        <is>
          <t>T1586.001</t>
        </is>
      </c>
      <c r="B563" s="24" t="inlineStr">
        <is>
          <t>Yes</t>
        </is>
      </c>
      <c r="C563" s="24" t="inlineStr">
        <is>
          <t>Social Media Accounts</t>
        </is>
      </c>
      <c r="D563" s="24" t="inlineStr">
        <is>
          <t>Resource Development</t>
        </is>
      </c>
      <c r="E563" s="24" t="inlineStr">
        <is>
          <t>PRE</t>
        </is>
      </c>
      <c r="F563" s="25" t="n"/>
      <c r="G563" s="25" t="n"/>
      <c r="H563" s="25" t="n"/>
      <c r="I563" s="25" t="n"/>
      <c r="J563" s="26" t="inlineStr"/>
    </row>
    <row r="564">
      <c r="A564" s="23" t="inlineStr">
        <is>
          <t>T1586.002</t>
        </is>
      </c>
      <c r="B564" s="24" t="inlineStr">
        <is>
          <t>Yes</t>
        </is>
      </c>
      <c r="C564" s="24" t="inlineStr">
        <is>
          <t>Email Accounts</t>
        </is>
      </c>
      <c r="D564" s="24" t="inlineStr">
        <is>
          <t>Resource Development</t>
        </is>
      </c>
      <c r="E564" s="24" t="inlineStr">
        <is>
          <t>PRE</t>
        </is>
      </c>
      <c r="F564" s="25" t="n"/>
      <c r="G564" s="25" t="n"/>
      <c r="H564" s="25" t="n"/>
      <c r="I564" s="25" t="n"/>
      <c r="J564" s="26" t="inlineStr"/>
    </row>
    <row r="565">
      <c r="A565" s="23" t="inlineStr">
        <is>
          <t>T1586.003</t>
        </is>
      </c>
      <c r="B565" s="24" t="inlineStr">
        <is>
          <t>Yes</t>
        </is>
      </c>
      <c r="C565" s="24" t="inlineStr">
        <is>
          <t>Cloud Accounts</t>
        </is>
      </c>
      <c r="D565" s="24" t="inlineStr">
        <is>
          <t>Resource Development</t>
        </is>
      </c>
      <c r="E565" s="24" t="inlineStr">
        <is>
          <t>PRE</t>
        </is>
      </c>
      <c r="F565" s="25" t="n"/>
      <c r="G565" s="25" t="n"/>
      <c r="H565" s="25" t="n"/>
      <c r="I565" s="25" t="n"/>
      <c r="J565" s="26" t="inlineStr"/>
    </row>
    <row r="566">
      <c r="A566" s="23" t="inlineStr">
        <is>
          <t>T1587</t>
        </is>
      </c>
      <c r="B566" s="24" t="inlineStr">
        <is>
          <t>No</t>
        </is>
      </c>
      <c r="C566" s="24" t="inlineStr">
        <is>
          <t>Develop Capabilities</t>
        </is>
      </c>
      <c r="D566" s="24" t="inlineStr">
        <is>
          <t>Resource Development</t>
        </is>
      </c>
      <c r="E566" s="24" t="inlineStr">
        <is>
          <t>PRE</t>
        </is>
      </c>
      <c r="F566" s="25" t="n"/>
      <c r="G566" s="25" t="n"/>
      <c r="H566" s="25" t="n"/>
      <c r="I566" s="25" t="n"/>
      <c r="J566" s="26" t="inlineStr"/>
    </row>
    <row r="567">
      <c r="A567" s="23" t="inlineStr">
        <is>
          <t>T1587.001</t>
        </is>
      </c>
      <c r="B567" s="24" t="inlineStr">
        <is>
          <t>Yes</t>
        </is>
      </c>
      <c r="C567" s="24" t="inlineStr">
        <is>
          <t>Malware</t>
        </is>
      </c>
      <c r="D567" s="24" t="inlineStr">
        <is>
          <t>Resource Development</t>
        </is>
      </c>
      <c r="E567" s="24" t="inlineStr">
        <is>
          <t>PRE</t>
        </is>
      </c>
      <c r="F567" s="25" t="n"/>
      <c r="G567" s="25" t="n"/>
      <c r="H567" s="25" t="n"/>
      <c r="I567" s="25" t="n"/>
      <c r="J567" s="26" t="inlineStr"/>
    </row>
    <row r="568">
      <c r="A568" s="23" t="inlineStr">
        <is>
          <t>T1587.002</t>
        </is>
      </c>
      <c r="B568" s="24" t="inlineStr">
        <is>
          <t>Yes</t>
        </is>
      </c>
      <c r="C568" s="24" t="inlineStr">
        <is>
          <t>Code Signing Certificates</t>
        </is>
      </c>
      <c r="D568" s="24" t="inlineStr">
        <is>
          <t>Resource Development</t>
        </is>
      </c>
      <c r="E568" s="24" t="inlineStr">
        <is>
          <t>PRE</t>
        </is>
      </c>
      <c r="F568" s="25" t="n"/>
      <c r="G568" s="25" t="n"/>
      <c r="H568" s="25" t="n"/>
      <c r="I568" s="25" t="n"/>
      <c r="J568" s="26" t="inlineStr"/>
    </row>
    <row r="569">
      <c r="A569" s="23" t="inlineStr">
        <is>
          <t>T1587.003</t>
        </is>
      </c>
      <c r="B569" s="24" t="inlineStr">
        <is>
          <t>Yes</t>
        </is>
      </c>
      <c r="C569" s="24" t="inlineStr">
        <is>
          <t>Digital Certificates</t>
        </is>
      </c>
      <c r="D569" s="24" t="inlineStr">
        <is>
          <t>Resource Development</t>
        </is>
      </c>
      <c r="E569" s="24" t="inlineStr">
        <is>
          <t>PRE</t>
        </is>
      </c>
      <c r="F569" s="25" t="n"/>
      <c r="G569" s="25" t="n"/>
      <c r="H569" s="25" t="n"/>
      <c r="I569" s="25" t="n"/>
      <c r="J569" s="26" t="inlineStr"/>
    </row>
    <row r="570">
      <c r="A570" s="23" t="inlineStr">
        <is>
          <t>T1587.004</t>
        </is>
      </c>
      <c r="B570" s="24" t="inlineStr">
        <is>
          <t>Yes</t>
        </is>
      </c>
      <c r="C570" s="24" t="inlineStr">
        <is>
          <t>Exploits</t>
        </is>
      </c>
      <c r="D570" s="24" t="inlineStr">
        <is>
          <t>Resource Development</t>
        </is>
      </c>
      <c r="E570" s="24" t="inlineStr">
        <is>
          <t>PRE</t>
        </is>
      </c>
      <c r="F570" s="25" t="n"/>
      <c r="G570" s="25" t="n"/>
      <c r="H570" s="25" t="n"/>
      <c r="I570" s="25" t="n"/>
      <c r="J570" s="26" t="inlineStr"/>
    </row>
    <row r="571">
      <c r="A571" s="23" t="inlineStr">
        <is>
          <t>T1588</t>
        </is>
      </c>
      <c r="B571" s="24" t="inlineStr">
        <is>
          <t>No</t>
        </is>
      </c>
      <c r="C571" s="24" t="inlineStr">
        <is>
          <t>Obtain Capabilities</t>
        </is>
      </c>
      <c r="D571" s="24" t="inlineStr">
        <is>
          <t>Resource Development</t>
        </is>
      </c>
      <c r="E571" s="24" t="inlineStr">
        <is>
          <t>PRE</t>
        </is>
      </c>
      <c r="F571" s="25" t="n"/>
      <c r="G571" s="25" t="n"/>
      <c r="H571" s="25" t="n"/>
      <c r="I571" s="25" t="n"/>
      <c r="J571" s="26" t="inlineStr"/>
    </row>
    <row r="572">
      <c r="A572" s="23" t="inlineStr">
        <is>
          <t>T1588.001</t>
        </is>
      </c>
      <c r="B572" s="24" t="inlineStr">
        <is>
          <t>Yes</t>
        </is>
      </c>
      <c r="C572" s="24" t="inlineStr">
        <is>
          <t>Malware</t>
        </is>
      </c>
      <c r="D572" s="24" t="inlineStr">
        <is>
          <t>Resource Development</t>
        </is>
      </c>
      <c r="E572" s="24" t="inlineStr">
        <is>
          <t>PRE</t>
        </is>
      </c>
      <c r="F572" s="25" t="n"/>
      <c r="G572" s="25" t="n"/>
      <c r="H572" s="25" t="n"/>
      <c r="I572" s="25" t="n"/>
      <c r="J572" s="26" t="inlineStr"/>
    </row>
    <row r="573">
      <c r="A573" s="23" t="inlineStr">
        <is>
          <t>T1588.002</t>
        </is>
      </c>
      <c r="B573" s="24" t="inlineStr">
        <is>
          <t>Yes</t>
        </is>
      </c>
      <c r="C573" s="24" t="inlineStr">
        <is>
          <t>Tool</t>
        </is>
      </c>
      <c r="D573" s="24" t="inlineStr">
        <is>
          <t>Resource Development</t>
        </is>
      </c>
      <c r="E573" s="24" t="inlineStr">
        <is>
          <t>PRE</t>
        </is>
      </c>
      <c r="F573" s="25" t="n"/>
      <c r="G573" s="25" t="n"/>
      <c r="H573" s="25" t="n"/>
      <c r="I573" s="25" t="n"/>
      <c r="J573" s="26" t="inlineStr"/>
    </row>
    <row r="574">
      <c r="A574" s="23" t="inlineStr">
        <is>
          <t>T1588.003</t>
        </is>
      </c>
      <c r="B574" s="24" t="inlineStr">
        <is>
          <t>Yes</t>
        </is>
      </c>
      <c r="C574" s="24" t="inlineStr">
        <is>
          <t>Code Signing Certificates</t>
        </is>
      </c>
      <c r="D574" s="24" t="inlineStr">
        <is>
          <t>Resource Development</t>
        </is>
      </c>
      <c r="E574" s="24" t="inlineStr">
        <is>
          <t>PRE</t>
        </is>
      </c>
      <c r="F574" s="25" t="n"/>
      <c r="G574" s="25" t="n"/>
      <c r="H574" s="25" t="n"/>
      <c r="I574" s="25" t="n"/>
      <c r="J574" s="26" t="inlineStr"/>
    </row>
    <row r="575">
      <c r="A575" s="23" t="inlineStr">
        <is>
          <t>T1588.004</t>
        </is>
      </c>
      <c r="B575" s="24" t="inlineStr">
        <is>
          <t>Yes</t>
        </is>
      </c>
      <c r="C575" s="24" t="inlineStr">
        <is>
          <t>Digital Certificates</t>
        </is>
      </c>
      <c r="D575" s="24" t="inlineStr">
        <is>
          <t>Resource Development</t>
        </is>
      </c>
      <c r="E575" s="24" t="inlineStr">
        <is>
          <t>PRE</t>
        </is>
      </c>
      <c r="F575" s="25" t="n"/>
      <c r="G575" s="25" t="n"/>
      <c r="H575" s="25" t="n"/>
      <c r="I575" s="25" t="n"/>
      <c r="J575" s="26" t="inlineStr"/>
    </row>
    <row r="576">
      <c r="A576" s="23" t="inlineStr">
        <is>
          <t>T1588.005</t>
        </is>
      </c>
      <c r="B576" s="24" t="inlineStr">
        <is>
          <t>Yes</t>
        </is>
      </c>
      <c r="C576" s="24" t="inlineStr">
        <is>
          <t>Exploits</t>
        </is>
      </c>
      <c r="D576" s="24" t="inlineStr">
        <is>
          <t>Resource Development</t>
        </is>
      </c>
      <c r="E576" s="24" t="inlineStr">
        <is>
          <t>PRE</t>
        </is>
      </c>
      <c r="F576" s="25" t="n"/>
      <c r="G576" s="25" t="n"/>
      <c r="H576" s="25" t="n"/>
      <c r="I576" s="25" t="n"/>
      <c r="J576" s="26" t="inlineStr"/>
    </row>
    <row r="577">
      <c r="A577" s="23" t="inlineStr">
        <is>
          <t>T1588.006</t>
        </is>
      </c>
      <c r="B577" s="24" t="inlineStr">
        <is>
          <t>Yes</t>
        </is>
      </c>
      <c r="C577" s="24" t="inlineStr">
        <is>
          <t>Vulnerabilities</t>
        </is>
      </c>
      <c r="D577" s="24" t="inlineStr">
        <is>
          <t>Resource Development</t>
        </is>
      </c>
      <c r="E577" s="24" t="inlineStr">
        <is>
          <t>PRE</t>
        </is>
      </c>
      <c r="F577" s="25" t="n"/>
      <c r="G577" s="25" t="n"/>
      <c r="H577" s="25" t="n"/>
      <c r="I577" s="25" t="n"/>
      <c r="J577" s="26" t="inlineStr"/>
    </row>
    <row r="578">
      <c r="A578" s="23" t="inlineStr">
        <is>
          <t>T1588.007</t>
        </is>
      </c>
      <c r="B578" s="24" t="inlineStr">
        <is>
          <t>Yes</t>
        </is>
      </c>
      <c r="C578" s="24" t="inlineStr">
        <is>
          <t>Artificial Intelligence</t>
        </is>
      </c>
      <c r="D578" s="24" t="inlineStr">
        <is>
          <t>Resource Development</t>
        </is>
      </c>
      <c r="E578" s="24" t="inlineStr">
        <is>
          <t>PRE</t>
        </is>
      </c>
      <c r="F578" s="25" t="n"/>
      <c r="G578" s="25" t="n"/>
      <c r="H578" s="25" t="n"/>
      <c r="I578" s="25" t="n"/>
      <c r="J578" s="26" t="inlineStr"/>
    </row>
    <row r="579">
      <c r="A579" s="23" t="inlineStr">
        <is>
          <t>T1589</t>
        </is>
      </c>
      <c r="B579" s="24" t="inlineStr">
        <is>
          <t>No</t>
        </is>
      </c>
      <c r="C579" s="24" t="inlineStr">
        <is>
          <t>Gather Victim Identity Information</t>
        </is>
      </c>
      <c r="D579" s="24" t="inlineStr">
        <is>
          <t>Reconnaissance</t>
        </is>
      </c>
      <c r="E579" s="24" t="inlineStr">
        <is>
          <t>PRE</t>
        </is>
      </c>
      <c r="F579" s="25" t="n"/>
      <c r="G579" s="25" t="n"/>
      <c r="H579" s="25" t="n"/>
      <c r="I579" s="25" t="n"/>
      <c r="J579" s="26" t="inlineStr"/>
    </row>
    <row r="580">
      <c r="A580" s="23" t="inlineStr">
        <is>
          <t>T1589.001</t>
        </is>
      </c>
      <c r="B580" s="24" t="inlineStr">
        <is>
          <t>Yes</t>
        </is>
      </c>
      <c r="C580" s="24" t="inlineStr">
        <is>
          <t>Credentials</t>
        </is>
      </c>
      <c r="D580" s="24" t="inlineStr">
        <is>
          <t>Reconnaissance</t>
        </is>
      </c>
      <c r="E580" s="24" t="inlineStr">
        <is>
          <t>PRE</t>
        </is>
      </c>
      <c r="F580" s="25" t="n"/>
      <c r="G580" s="25" t="n"/>
      <c r="H580" s="25" t="n"/>
      <c r="I580" s="25" t="n"/>
      <c r="J580" s="26" t="inlineStr"/>
    </row>
    <row r="581">
      <c r="A581" s="23" t="inlineStr">
        <is>
          <t>T1589.002</t>
        </is>
      </c>
      <c r="B581" s="24" t="inlineStr">
        <is>
          <t>Yes</t>
        </is>
      </c>
      <c r="C581" s="24" t="inlineStr">
        <is>
          <t>Email Addresses</t>
        </is>
      </c>
      <c r="D581" s="24" t="inlineStr">
        <is>
          <t>Reconnaissance</t>
        </is>
      </c>
      <c r="E581" s="24" t="inlineStr">
        <is>
          <t>PRE</t>
        </is>
      </c>
      <c r="F581" s="25" t="n"/>
      <c r="G581" s="25" t="n"/>
      <c r="H581" s="25" t="n"/>
      <c r="I581" s="25" t="n"/>
      <c r="J581" s="26" t="inlineStr"/>
    </row>
    <row r="582">
      <c r="A582" s="23" t="inlineStr">
        <is>
          <t>T1589.003</t>
        </is>
      </c>
      <c r="B582" s="24" t="inlineStr">
        <is>
          <t>Yes</t>
        </is>
      </c>
      <c r="C582" s="24" t="inlineStr">
        <is>
          <t>Employee Names</t>
        </is>
      </c>
      <c r="D582" s="24" t="inlineStr">
        <is>
          <t>Reconnaissance</t>
        </is>
      </c>
      <c r="E582" s="24" t="inlineStr">
        <is>
          <t>PRE</t>
        </is>
      </c>
      <c r="F582" s="25" t="n"/>
      <c r="G582" s="25" t="n"/>
      <c r="H582" s="25" t="n"/>
      <c r="I582" s="25" t="n"/>
      <c r="J582" s="26" t="inlineStr"/>
    </row>
    <row r="583">
      <c r="A583" s="23" t="inlineStr">
        <is>
          <t>T1590</t>
        </is>
      </c>
      <c r="B583" s="24" t="inlineStr">
        <is>
          <t>No</t>
        </is>
      </c>
      <c r="C583" s="24" t="inlineStr">
        <is>
          <t>Gather Victim Network Information</t>
        </is>
      </c>
      <c r="D583" s="24" t="inlineStr">
        <is>
          <t>Reconnaissance</t>
        </is>
      </c>
      <c r="E583" s="24" t="inlineStr">
        <is>
          <t>PRE</t>
        </is>
      </c>
      <c r="F583" s="25" t="n"/>
      <c r="G583" s="25" t="n"/>
      <c r="H583" s="25" t="n"/>
      <c r="I583" s="25" t="n"/>
      <c r="J583" s="26" t="inlineStr"/>
    </row>
    <row r="584">
      <c r="A584" s="23" t="inlineStr">
        <is>
          <t>T1590.001</t>
        </is>
      </c>
      <c r="B584" s="24" t="inlineStr">
        <is>
          <t>Yes</t>
        </is>
      </c>
      <c r="C584" s="24" t="inlineStr">
        <is>
          <t>Domain Properties</t>
        </is>
      </c>
      <c r="D584" s="24" t="inlineStr">
        <is>
          <t>Reconnaissance</t>
        </is>
      </c>
      <c r="E584" s="24" t="inlineStr">
        <is>
          <t>PRE</t>
        </is>
      </c>
      <c r="F584" s="25" t="n"/>
      <c r="G584" s="25" t="n"/>
      <c r="H584" s="25" t="n"/>
      <c r="I584" s="25" t="n"/>
      <c r="J584" s="26" t="inlineStr"/>
    </row>
    <row r="585">
      <c r="A585" s="23" t="inlineStr">
        <is>
          <t>T1590.002</t>
        </is>
      </c>
      <c r="B585" s="24" t="inlineStr">
        <is>
          <t>Yes</t>
        </is>
      </c>
      <c r="C585" s="24" t="inlineStr">
        <is>
          <t>DNS</t>
        </is>
      </c>
      <c r="D585" s="24" t="inlineStr">
        <is>
          <t>Reconnaissance</t>
        </is>
      </c>
      <c r="E585" s="24" t="inlineStr">
        <is>
          <t>PRE</t>
        </is>
      </c>
      <c r="F585" s="25" t="n"/>
      <c r="G585" s="25" t="n"/>
      <c r="H585" s="25" t="n"/>
      <c r="I585" s="25" t="n"/>
      <c r="J585" s="26" t="inlineStr"/>
    </row>
    <row r="586">
      <c r="A586" s="23" t="inlineStr">
        <is>
          <t>T1590.003</t>
        </is>
      </c>
      <c r="B586" s="24" t="inlineStr">
        <is>
          <t>Yes</t>
        </is>
      </c>
      <c r="C586" s="24" t="inlineStr">
        <is>
          <t>Network Trust Dependencies</t>
        </is>
      </c>
      <c r="D586" s="24" t="inlineStr">
        <is>
          <t>Reconnaissance</t>
        </is>
      </c>
      <c r="E586" s="24" t="inlineStr">
        <is>
          <t>PRE</t>
        </is>
      </c>
      <c r="F586" s="25" t="n"/>
      <c r="G586" s="25" t="n"/>
      <c r="H586" s="25" t="n"/>
      <c r="I586" s="25" t="n"/>
      <c r="J586" s="26" t="inlineStr"/>
    </row>
    <row r="587">
      <c r="A587" s="23" t="inlineStr">
        <is>
          <t>T1590.004</t>
        </is>
      </c>
      <c r="B587" s="24" t="inlineStr">
        <is>
          <t>Yes</t>
        </is>
      </c>
      <c r="C587" s="24" t="inlineStr">
        <is>
          <t>Network Topology</t>
        </is>
      </c>
      <c r="D587" s="24" t="inlineStr">
        <is>
          <t>Reconnaissance</t>
        </is>
      </c>
      <c r="E587" s="24" t="inlineStr">
        <is>
          <t>PRE</t>
        </is>
      </c>
      <c r="F587" s="25" t="n"/>
      <c r="G587" s="25" t="n"/>
      <c r="H587" s="25" t="n"/>
      <c r="I587" s="25" t="n"/>
      <c r="J587" s="26" t="inlineStr"/>
    </row>
    <row r="588">
      <c r="A588" s="23" t="inlineStr">
        <is>
          <t>T1590.005</t>
        </is>
      </c>
      <c r="B588" s="24" t="inlineStr">
        <is>
          <t>Yes</t>
        </is>
      </c>
      <c r="C588" s="24" t="inlineStr">
        <is>
          <t>IP Addresses</t>
        </is>
      </c>
      <c r="D588" s="24" t="inlineStr">
        <is>
          <t>Reconnaissance</t>
        </is>
      </c>
      <c r="E588" s="24" t="inlineStr">
        <is>
          <t>PRE</t>
        </is>
      </c>
      <c r="F588" s="25" t="n"/>
      <c r="G588" s="25" t="n"/>
      <c r="H588" s="25" t="n"/>
      <c r="I588" s="25" t="n"/>
      <c r="J588" s="26" t="inlineStr"/>
    </row>
    <row r="589">
      <c r="A589" s="23" t="inlineStr">
        <is>
          <t>T1590.006</t>
        </is>
      </c>
      <c r="B589" s="24" t="inlineStr">
        <is>
          <t>Yes</t>
        </is>
      </c>
      <c r="C589" s="24" t="inlineStr">
        <is>
          <t>Network Security Appliances</t>
        </is>
      </c>
      <c r="D589" s="24" t="inlineStr">
        <is>
          <t>Reconnaissance</t>
        </is>
      </c>
      <c r="E589" s="24" t="inlineStr">
        <is>
          <t>PRE</t>
        </is>
      </c>
      <c r="F589" s="25" t="n"/>
      <c r="G589" s="25" t="n"/>
      <c r="H589" s="25" t="n"/>
      <c r="I589" s="25" t="n"/>
      <c r="J589" s="26" t="inlineStr"/>
    </row>
    <row r="590">
      <c r="A590" s="23" t="inlineStr">
        <is>
          <t>T1591</t>
        </is>
      </c>
      <c r="B590" s="24" t="inlineStr">
        <is>
          <t>No</t>
        </is>
      </c>
      <c r="C590" s="24" t="inlineStr">
        <is>
          <t>Gather Victim Org Information</t>
        </is>
      </c>
      <c r="D590" s="24" t="inlineStr">
        <is>
          <t>Reconnaissance</t>
        </is>
      </c>
      <c r="E590" s="24" t="inlineStr">
        <is>
          <t>PRE</t>
        </is>
      </c>
      <c r="F590" s="25" t="n"/>
      <c r="G590" s="25" t="n"/>
      <c r="H590" s="25" t="n"/>
      <c r="I590" s="25" t="n"/>
      <c r="J590" s="26" t="inlineStr"/>
    </row>
    <row r="591">
      <c r="A591" s="23" t="inlineStr">
        <is>
          <t>T1591.001</t>
        </is>
      </c>
      <c r="B591" s="24" t="inlineStr">
        <is>
          <t>Yes</t>
        </is>
      </c>
      <c r="C591" s="24" t="inlineStr">
        <is>
          <t>Determine Physical Locations</t>
        </is>
      </c>
      <c r="D591" s="24" t="inlineStr">
        <is>
          <t>Reconnaissance</t>
        </is>
      </c>
      <c r="E591" s="24" t="inlineStr">
        <is>
          <t>PRE</t>
        </is>
      </c>
      <c r="F591" s="25" t="n"/>
      <c r="G591" s="25" t="n"/>
      <c r="H591" s="25" t="n"/>
      <c r="I591" s="25" t="n"/>
      <c r="J591" s="26" t="inlineStr"/>
    </row>
    <row r="592">
      <c r="A592" s="23" t="inlineStr">
        <is>
          <t>T1591.002</t>
        </is>
      </c>
      <c r="B592" s="24" t="inlineStr">
        <is>
          <t>Yes</t>
        </is>
      </c>
      <c r="C592" s="24" t="inlineStr">
        <is>
          <t>Business Relationships</t>
        </is>
      </c>
      <c r="D592" s="24" t="inlineStr">
        <is>
          <t>Reconnaissance</t>
        </is>
      </c>
      <c r="E592" s="24" t="inlineStr">
        <is>
          <t>PRE</t>
        </is>
      </c>
      <c r="F592" s="25" t="n"/>
      <c r="G592" s="25" t="n"/>
      <c r="H592" s="25" t="n"/>
      <c r="I592" s="25" t="n"/>
      <c r="J592" s="26" t="inlineStr"/>
    </row>
    <row r="593">
      <c r="A593" s="23" t="inlineStr">
        <is>
          <t>T1591.003</t>
        </is>
      </c>
      <c r="B593" s="24" t="inlineStr">
        <is>
          <t>Yes</t>
        </is>
      </c>
      <c r="C593" s="24" t="inlineStr">
        <is>
          <t>Identify Business Tempo</t>
        </is>
      </c>
      <c r="D593" s="24" t="inlineStr">
        <is>
          <t>Reconnaissance</t>
        </is>
      </c>
      <c r="E593" s="24" t="inlineStr">
        <is>
          <t>PRE</t>
        </is>
      </c>
      <c r="F593" s="25" t="n"/>
      <c r="G593" s="25" t="n"/>
      <c r="H593" s="25" t="n"/>
      <c r="I593" s="25" t="n"/>
      <c r="J593" s="26" t="inlineStr"/>
    </row>
    <row r="594">
      <c r="A594" s="23" t="inlineStr">
        <is>
          <t>T1591.004</t>
        </is>
      </c>
      <c r="B594" s="24" t="inlineStr">
        <is>
          <t>Yes</t>
        </is>
      </c>
      <c r="C594" s="24" t="inlineStr">
        <is>
          <t>Identify Roles</t>
        </is>
      </c>
      <c r="D594" s="24" t="inlineStr">
        <is>
          <t>Reconnaissance</t>
        </is>
      </c>
      <c r="E594" s="24" t="inlineStr">
        <is>
          <t>PRE</t>
        </is>
      </c>
      <c r="F594" s="25" t="n"/>
      <c r="G594" s="25" t="n"/>
      <c r="H594" s="25" t="n"/>
      <c r="I594" s="25" t="n"/>
      <c r="J594" s="26" t="inlineStr"/>
    </row>
    <row r="595">
      <c r="A595" s="23" t="inlineStr">
        <is>
          <t>T1592</t>
        </is>
      </c>
      <c r="B595" s="24" t="inlineStr">
        <is>
          <t>No</t>
        </is>
      </c>
      <c r="C595" s="24" t="inlineStr">
        <is>
          <t>Gather Victim Host Information</t>
        </is>
      </c>
      <c r="D595" s="24" t="inlineStr">
        <is>
          <t>Reconnaissance</t>
        </is>
      </c>
      <c r="E595" s="24" t="inlineStr">
        <is>
          <t>PRE</t>
        </is>
      </c>
      <c r="F595" s="25" t="n"/>
      <c r="G595" s="25" t="n"/>
      <c r="H595" s="25" t="n"/>
      <c r="I595" s="25" t="n"/>
      <c r="J595" s="26" t="inlineStr"/>
    </row>
    <row r="596">
      <c r="A596" s="23" t="inlineStr">
        <is>
          <t>T1592.001</t>
        </is>
      </c>
      <c r="B596" s="24" t="inlineStr">
        <is>
          <t>Yes</t>
        </is>
      </c>
      <c r="C596" s="24" t="inlineStr">
        <is>
          <t>Hardware</t>
        </is>
      </c>
      <c r="D596" s="24" t="inlineStr">
        <is>
          <t>Reconnaissance</t>
        </is>
      </c>
      <c r="E596" s="24" t="inlineStr">
        <is>
          <t>PRE</t>
        </is>
      </c>
      <c r="F596" s="25" t="n"/>
      <c r="G596" s="25" t="n"/>
      <c r="H596" s="25" t="n"/>
      <c r="I596" s="25" t="n"/>
      <c r="J596" s="26" t="inlineStr"/>
    </row>
    <row r="597">
      <c r="A597" s="23" t="inlineStr">
        <is>
          <t>T1592.002</t>
        </is>
      </c>
      <c r="B597" s="24" t="inlineStr">
        <is>
          <t>Yes</t>
        </is>
      </c>
      <c r="C597" s="24" t="inlineStr">
        <is>
          <t>Software</t>
        </is>
      </c>
      <c r="D597" s="24" t="inlineStr">
        <is>
          <t>Reconnaissance</t>
        </is>
      </c>
      <c r="E597" s="24" t="inlineStr">
        <is>
          <t>PRE</t>
        </is>
      </c>
      <c r="F597" s="25" t="n"/>
      <c r="G597" s="25" t="n"/>
      <c r="H597" s="25" t="n"/>
      <c r="I597" s="25" t="n"/>
      <c r="J597" s="26" t="inlineStr"/>
    </row>
    <row r="598">
      <c r="A598" s="23" t="inlineStr">
        <is>
          <t>T1592.003</t>
        </is>
      </c>
      <c r="B598" s="24" t="inlineStr">
        <is>
          <t>Yes</t>
        </is>
      </c>
      <c r="C598" s="24" t="inlineStr">
        <is>
          <t>Firmware</t>
        </is>
      </c>
      <c r="D598" s="24" t="inlineStr">
        <is>
          <t>Reconnaissance</t>
        </is>
      </c>
      <c r="E598" s="24" t="inlineStr">
        <is>
          <t>PRE</t>
        </is>
      </c>
      <c r="F598" s="25" t="n"/>
      <c r="G598" s="25" t="n"/>
      <c r="H598" s="25" t="n"/>
      <c r="I598" s="25" t="n"/>
      <c r="J598" s="26" t="inlineStr"/>
    </row>
    <row r="599">
      <c r="A599" s="23" t="inlineStr">
        <is>
          <t>T1592.004</t>
        </is>
      </c>
      <c r="B599" s="24" t="inlineStr">
        <is>
          <t>Yes</t>
        </is>
      </c>
      <c r="C599" s="24" t="inlineStr">
        <is>
          <t>Client Configurations</t>
        </is>
      </c>
      <c r="D599" s="24" t="inlineStr">
        <is>
          <t>Reconnaissance</t>
        </is>
      </c>
      <c r="E599" s="24" t="inlineStr">
        <is>
          <t>PRE</t>
        </is>
      </c>
      <c r="F599" s="25" t="n"/>
      <c r="G599" s="25" t="n"/>
      <c r="H599" s="25" t="n"/>
      <c r="I599" s="25" t="n"/>
      <c r="J599" s="26" t="inlineStr"/>
    </row>
    <row r="600">
      <c r="A600" s="23" t="inlineStr">
        <is>
          <t>T1593</t>
        </is>
      </c>
      <c r="B600" s="24" t="inlineStr">
        <is>
          <t>No</t>
        </is>
      </c>
      <c r="C600" s="24" t="inlineStr">
        <is>
          <t>Search Open Websites/Domains</t>
        </is>
      </c>
      <c r="D600" s="24" t="inlineStr">
        <is>
          <t>Reconnaissance</t>
        </is>
      </c>
      <c r="E600" s="24" t="inlineStr">
        <is>
          <t>PRE</t>
        </is>
      </c>
      <c r="F600" s="25" t="n"/>
      <c r="G600" s="25" t="n"/>
      <c r="H600" s="25" t="n"/>
      <c r="I600" s="25" t="n"/>
      <c r="J600" s="26" t="inlineStr"/>
    </row>
    <row r="601">
      <c r="A601" s="23" t="inlineStr">
        <is>
          <t>T1593.001</t>
        </is>
      </c>
      <c r="B601" s="24" t="inlineStr">
        <is>
          <t>Yes</t>
        </is>
      </c>
      <c r="C601" s="24" t="inlineStr">
        <is>
          <t>Social Media</t>
        </is>
      </c>
      <c r="D601" s="24" t="inlineStr">
        <is>
          <t>Reconnaissance</t>
        </is>
      </c>
      <c r="E601" s="24" t="inlineStr">
        <is>
          <t>PRE</t>
        </is>
      </c>
      <c r="F601" s="25" t="n"/>
      <c r="G601" s="25" t="n"/>
      <c r="H601" s="25" t="n"/>
      <c r="I601" s="25" t="n"/>
      <c r="J601" s="26" t="inlineStr"/>
    </row>
    <row r="602">
      <c r="A602" s="23" t="inlineStr">
        <is>
          <t>T1593.002</t>
        </is>
      </c>
      <c r="B602" s="24" t="inlineStr">
        <is>
          <t>Yes</t>
        </is>
      </c>
      <c r="C602" s="24" t="inlineStr">
        <is>
          <t>Search Engines</t>
        </is>
      </c>
      <c r="D602" s="24" t="inlineStr">
        <is>
          <t>Reconnaissance</t>
        </is>
      </c>
      <c r="E602" s="24" t="inlineStr">
        <is>
          <t>PRE</t>
        </is>
      </c>
      <c r="F602" s="25" t="n"/>
      <c r="G602" s="25" t="n"/>
      <c r="H602" s="25" t="n"/>
      <c r="I602" s="25" t="n"/>
      <c r="J602" s="26" t="inlineStr"/>
    </row>
    <row r="603">
      <c r="A603" s="23" t="inlineStr">
        <is>
          <t>T1593.003</t>
        </is>
      </c>
      <c r="B603" s="24" t="inlineStr">
        <is>
          <t>Yes</t>
        </is>
      </c>
      <c r="C603" s="24" t="inlineStr">
        <is>
          <t>Code Repositories</t>
        </is>
      </c>
      <c r="D603" s="24" t="inlineStr">
        <is>
          <t>Reconnaissance</t>
        </is>
      </c>
      <c r="E603" s="24" t="inlineStr">
        <is>
          <t>PRE</t>
        </is>
      </c>
      <c r="F603" s="25" t="n"/>
      <c r="G603" s="25" t="n"/>
      <c r="H603" s="25" t="n"/>
      <c r="I603" s="25" t="n"/>
      <c r="J603" s="26" t="inlineStr"/>
    </row>
    <row r="604">
      <c r="A604" s="23" t="inlineStr">
        <is>
          <t>T1594</t>
        </is>
      </c>
      <c r="B604" s="24" t="inlineStr">
        <is>
          <t>No</t>
        </is>
      </c>
      <c r="C604" s="24" t="inlineStr">
        <is>
          <t>Search Victim-Owned Websites</t>
        </is>
      </c>
      <c r="D604" s="24" t="inlineStr">
        <is>
          <t>Reconnaissance</t>
        </is>
      </c>
      <c r="E604" s="24" t="inlineStr">
        <is>
          <t>PRE</t>
        </is>
      </c>
      <c r="F604" s="25" t="n"/>
      <c r="G604" s="25" t="n"/>
      <c r="H604" s="25" t="n"/>
      <c r="I604" s="25" t="n"/>
      <c r="J604" s="26" t="inlineStr"/>
    </row>
    <row r="605">
      <c r="A605" s="23" t="inlineStr">
        <is>
          <t>T1595</t>
        </is>
      </c>
      <c r="B605" s="24" t="inlineStr">
        <is>
          <t>No</t>
        </is>
      </c>
      <c r="C605" s="24" t="inlineStr">
        <is>
          <t>Active Scanning</t>
        </is>
      </c>
      <c r="D605" s="24" t="inlineStr">
        <is>
          <t>Reconnaissance</t>
        </is>
      </c>
      <c r="E605" s="24" t="inlineStr">
        <is>
          <t>PRE</t>
        </is>
      </c>
      <c r="F605" s="25" t="n"/>
      <c r="G605" s="25" t="n"/>
      <c r="H605" s="25" t="n"/>
      <c r="I605" s="25" t="n"/>
      <c r="J605" s="26" t="inlineStr"/>
    </row>
    <row r="606">
      <c r="A606" s="23" t="inlineStr">
        <is>
          <t>T1595.001</t>
        </is>
      </c>
      <c r="B606" s="24" t="inlineStr">
        <is>
          <t>Yes</t>
        </is>
      </c>
      <c r="C606" s="24" t="inlineStr">
        <is>
          <t>Scanning IP Blocks</t>
        </is>
      </c>
      <c r="D606" s="24" t="inlineStr">
        <is>
          <t>Reconnaissance</t>
        </is>
      </c>
      <c r="E606" s="24" t="inlineStr">
        <is>
          <t>PRE</t>
        </is>
      </c>
      <c r="F606" s="25" t="n"/>
      <c r="G606" s="25" t="n"/>
      <c r="H606" s="25" t="n"/>
      <c r="I606" s="25" t="n"/>
      <c r="J606" s="26" t="inlineStr"/>
    </row>
    <row r="607">
      <c r="A607" s="23" t="inlineStr">
        <is>
          <t>T1595.002</t>
        </is>
      </c>
      <c r="B607" s="24" t="inlineStr">
        <is>
          <t>Yes</t>
        </is>
      </c>
      <c r="C607" s="24" t="inlineStr">
        <is>
          <t>Vulnerability Scanning</t>
        </is>
      </c>
      <c r="D607" s="24" t="inlineStr">
        <is>
          <t>Reconnaissance</t>
        </is>
      </c>
      <c r="E607" s="24" t="inlineStr">
        <is>
          <t>PRE</t>
        </is>
      </c>
      <c r="F607" s="25" t="n"/>
      <c r="G607" s="25" t="n"/>
      <c r="H607" s="25" t="n"/>
      <c r="I607" s="25" t="n"/>
      <c r="J607" s="26" t="inlineStr"/>
    </row>
    <row r="608">
      <c r="A608" s="23" t="inlineStr">
        <is>
          <t>T1595.003</t>
        </is>
      </c>
      <c r="B608" s="24" t="inlineStr">
        <is>
          <t>Yes</t>
        </is>
      </c>
      <c r="C608" s="24" t="inlineStr">
        <is>
          <t>Wordlist Scanning</t>
        </is>
      </c>
      <c r="D608" s="24" t="inlineStr">
        <is>
          <t>Reconnaissance</t>
        </is>
      </c>
      <c r="E608" s="24" t="inlineStr">
        <is>
          <t>PRE</t>
        </is>
      </c>
      <c r="F608" s="25" t="n"/>
      <c r="G608" s="25" t="n"/>
      <c r="H608" s="25" t="n"/>
      <c r="I608" s="25" t="n"/>
      <c r="J608" s="26" t="inlineStr"/>
    </row>
    <row r="609">
      <c r="A609" s="23" t="inlineStr">
        <is>
          <t>T1596</t>
        </is>
      </c>
      <c r="B609" s="24" t="inlineStr">
        <is>
          <t>No</t>
        </is>
      </c>
      <c r="C609" s="24" t="inlineStr">
        <is>
          <t>Search Open Technical Databases</t>
        </is>
      </c>
      <c r="D609" s="24" t="inlineStr">
        <is>
          <t>Reconnaissance</t>
        </is>
      </c>
      <c r="E609" s="24" t="inlineStr">
        <is>
          <t>PRE</t>
        </is>
      </c>
      <c r="F609" s="25" t="n"/>
      <c r="G609" s="25" t="n"/>
      <c r="H609" s="25" t="n"/>
      <c r="I609" s="25" t="n"/>
      <c r="J609" s="26" t="inlineStr"/>
    </row>
    <row r="610">
      <c r="A610" s="23" t="inlineStr">
        <is>
          <t>T1596.001</t>
        </is>
      </c>
      <c r="B610" s="24" t="inlineStr">
        <is>
          <t>Yes</t>
        </is>
      </c>
      <c r="C610" s="24" t="inlineStr">
        <is>
          <t>DNS/Passive DNS</t>
        </is>
      </c>
      <c r="D610" s="24" t="inlineStr">
        <is>
          <t>Reconnaissance</t>
        </is>
      </c>
      <c r="E610" s="24" t="inlineStr">
        <is>
          <t>PRE</t>
        </is>
      </c>
      <c r="F610" s="25" t="n"/>
      <c r="G610" s="25" t="n"/>
      <c r="H610" s="25" t="n"/>
      <c r="I610" s="25" t="n"/>
      <c r="J610" s="26" t="inlineStr"/>
    </row>
    <row r="611">
      <c r="A611" s="23" t="inlineStr">
        <is>
          <t>T1596.002</t>
        </is>
      </c>
      <c r="B611" s="24" t="inlineStr">
        <is>
          <t>Yes</t>
        </is>
      </c>
      <c r="C611" s="24" t="inlineStr">
        <is>
          <t>WHOIS</t>
        </is>
      </c>
      <c r="D611" s="24" t="inlineStr">
        <is>
          <t>Reconnaissance</t>
        </is>
      </c>
      <c r="E611" s="24" t="inlineStr">
        <is>
          <t>PRE</t>
        </is>
      </c>
      <c r="F611" s="25" t="n"/>
      <c r="G611" s="25" t="n"/>
      <c r="H611" s="25" t="n"/>
      <c r="I611" s="25" t="n"/>
      <c r="J611" s="26" t="inlineStr"/>
    </row>
    <row r="612">
      <c r="A612" s="23" t="inlineStr">
        <is>
          <t>T1596.003</t>
        </is>
      </c>
      <c r="B612" s="24" t="inlineStr">
        <is>
          <t>Yes</t>
        </is>
      </c>
      <c r="C612" s="24" t="inlineStr">
        <is>
          <t>Digital Certificates</t>
        </is>
      </c>
      <c r="D612" s="24" t="inlineStr">
        <is>
          <t>Reconnaissance</t>
        </is>
      </c>
      <c r="E612" s="24" t="inlineStr">
        <is>
          <t>PRE</t>
        </is>
      </c>
      <c r="F612" s="25" t="n"/>
      <c r="G612" s="25" t="n"/>
      <c r="H612" s="25" t="n"/>
      <c r="I612" s="25" t="n"/>
      <c r="J612" s="26" t="inlineStr"/>
    </row>
    <row r="613">
      <c r="A613" s="23" t="inlineStr">
        <is>
          <t>T1596.004</t>
        </is>
      </c>
      <c r="B613" s="24" t="inlineStr">
        <is>
          <t>Yes</t>
        </is>
      </c>
      <c r="C613" s="24" t="inlineStr">
        <is>
          <t>CDNs</t>
        </is>
      </c>
      <c r="D613" s="24" t="inlineStr">
        <is>
          <t>Reconnaissance</t>
        </is>
      </c>
      <c r="E613" s="24" t="inlineStr">
        <is>
          <t>PRE</t>
        </is>
      </c>
      <c r="F613" s="25" t="n"/>
      <c r="G613" s="25" t="n"/>
      <c r="H613" s="25" t="n"/>
      <c r="I613" s="25" t="n"/>
      <c r="J613" s="26" t="inlineStr"/>
    </row>
    <row r="614">
      <c r="A614" s="23" t="inlineStr">
        <is>
          <t>T1596.005</t>
        </is>
      </c>
      <c r="B614" s="24" t="inlineStr">
        <is>
          <t>Yes</t>
        </is>
      </c>
      <c r="C614" s="24" t="inlineStr">
        <is>
          <t>Scan Databases</t>
        </is>
      </c>
      <c r="D614" s="24" t="inlineStr">
        <is>
          <t>Reconnaissance</t>
        </is>
      </c>
      <c r="E614" s="24" t="inlineStr">
        <is>
          <t>PRE</t>
        </is>
      </c>
      <c r="F614" s="25" t="n"/>
      <c r="G614" s="25" t="n"/>
      <c r="H614" s="25" t="n"/>
      <c r="I614" s="25" t="n"/>
      <c r="J614" s="26" t="inlineStr"/>
    </row>
    <row r="615">
      <c r="A615" s="23" t="inlineStr">
        <is>
          <t>T1597</t>
        </is>
      </c>
      <c r="B615" s="24" t="inlineStr">
        <is>
          <t>No</t>
        </is>
      </c>
      <c r="C615" s="24" t="inlineStr">
        <is>
          <t>Search Closed Sources</t>
        </is>
      </c>
      <c r="D615" s="24" t="inlineStr">
        <is>
          <t>Reconnaissance</t>
        </is>
      </c>
      <c r="E615" s="24" t="inlineStr">
        <is>
          <t>PRE</t>
        </is>
      </c>
      <c r="F615" s="25" t="n"/>
      <c r="G615" s="25" t="n"/>
      <c r="H615" s="25" t="n"/>
      <c r="I615" s="25" t="n"/>
      <c r="J615" s="26" t="inlineStr"/>
    </row>
    <row r="616">
      <c r="A616" s="23" t="inlineStr">
        <is>
          <t>T1597.001</t>
        </is>
      </c>
      <c r="B616" s="24" t="inlineStr">
        <is>
          <t>Yes</t>
        </is>
      </c>
      <c r="C616" s="24" t="inlineStr">
        <is>
          <t>Threat Intel Vendors</t>
        </is>
      </c>
      <c r="D616" s="24" t="inlineStr">
        <is>
          <t>Reconnaissance</t>
        </is>
      </c>
      <c r="E616" s="24" t="inlineStr">
        <is>
          <t>PRE</t>
        </is>
      </c>
      <c r="F616" s="25" t="n"/>
      <c r="G616" s="25" t="n"/>
      <c r="H616" s="25" t="n"/>
      <c r="I616" s="25" t="n"/>
      <c r="J616" s="26" t="inlineStr"/>
    </row>
    <row r="617">
      <c r="A617" s="23" t="inlineStr">
        <is>
          <t>T1597.002</t>
        </is>
      </c>
      <c r="B617" s="24" t="inlineStr">
        <is>
          <t>Yes</t>
        </is>
      </c>
      <c r="C617" s="24" t="inlineStr">
        <is>
          <t>Purchase Technical Data</t>
        </is>
      </c>
      <c r="D617" s="24" t="inlineStr">
        <is>
          <t>Reconnaissance</t>
        </is>
      </c>
      <c r="E617" s="24" t="inlineStr">
        <is>
          <t>PRE</t>
        </is>
      </c>
      <c r="F617" s="25" t="n"/>
      <c r="G617" s="25" t="n"/>
      <c r="H617" s="25" t="n"/>
      <c r="I617" s="25" t="n"/>
      <c r="J617" s="26" t="inlineStr"/>
    </row>
    <row r="618">
      <c r="A618" s="23" t="inlineStr">
        <is>
          <t>T1598</t>
        </is>
      </c>
      <c r="B618" s="24" t="inlineStr">
        <is>
          <t>No</t>
        </is>
      </c>
      <c r="C618" s="24" t="inlineStr">
        <is>
          <t>Phishing for Information</t>
        </is>
      </c>
      <c r="D618" s="24" t="inlineStr">
        <is>
          <t>Reconnaissance</t>
        </is>
      </c>
      <c r="E618" s="24" t="inlineStr">
        <is>
          <t>PRE</t>
        </is>
      </c>
      <c r="F618" s="25" t="n"/>
      <c r="G618" s="25" t="n"/>
      <c r="H618" s="25" t="n"/>
      <c r="I618" s="25" t="n"/>
      <c r="J618" s="26" t="inlineStr"/>
    </row>
    <row r="619">
      <c r="A619" s="23" t="inlineStr">
        <is>
          <t>T1598.001</t>
        </is>
      </c>
      <c r="B619" s="24" t="inlineStr">
        <is>
          <t>Yes</t>
        </is>
      </c>
      <c r="C619" s="24" t="inlineStr">
        <is>
          <t>Spearphishing Service</t>
        </is>
      </c>
      <c r="D619" s="24" t="inlineStr">
        <is>
          <t>Reconnaissance</t>
        </is>
      </c>
      <c r="E619" s="24" t="inlineStr">
        <is>
          <t>PRE</t>
        </is>
      </c>
      <c r="F619" s="25" t="n"/>
      <c r="G619" s="25" t="n"/>
      <c r="H619" s="25" t="n"/>
      <c r="I619" s="25" t="n"/>
      <c r="J619" s="26" t="inlineStr"/>
    </row>
    <row r="620">
      <c r="A620" s="23" t="inlineStr">
        <is>
          <t>T1598.002</t>
        </is>
      </c>
      <c r="B620" s="24" t="inlineStr">
        <is>
          <t>Yes</t>
        </is>
      </c>
      <c r="C620" s="24" t="inlineStr">
        <is>
          <t>Spearphishing Attachment</t>
        </is>
      </c>
      <c r="D620" s="24" t="inlineStr">
        <is>
          <t>Reconnaissance</t>
        </is>
      </c>
      <c r="E620" s="24" t="inlineStr">
        <is>
          <t>PRE</t>
        </is>
      </c>
      <c r="F620" s="25" t="n"/>
      <c r="G620" s="25" t="n"/>
      <c r="H620" s="25" t="n"/>
      <c r="I620" s="25" t="n"/>
      <c r="J620" s="26" t="inlineStr"/>
    </row>
    <row r="621">
      <c r="A621" s="23" t="inlineStr">
        <is>
          <t>T1598.003</t>
        </is>
      </c>
      <c r="B621" s="24" t="inlineStr">
        <is>
          <t>Yes</t>
        </is>
      </c>
      <c r="C621" s="24" t="inlineStr">
        <is>
          <t>Spearphishing Link</t>
        </is>
      </c>
      <c r="D621" s="24" t="inlineStr">
        <is>
          <t>Reconnaissance</t>
        </is>
      </c>
      <c r="E621" s="24" t="inlineStr">
        <is>
          <t>PRE</t>
        </is>
      </c>
      <c r="F621" s="25" t="n"/>
      <c r="G621" s="25" t="n"/>
      <c r="H621" s="25" t="n"/>
      <c r="I621" s="25" t="n"/>
      <c r="J621" s="26" t="inlineStr"/>
    </row>
    <row r="622">
      <c r="A622" s="23" t="inlineStr">
        <is>
          <t>T1598.004</t>
        </is>
      </c>
      <c r="B622" s="24" t="inlineStr">
        <is>
          <t>Yes</t>
        </is>
      </c>
      <c r="C622" s="24" t="inlineStr">
        <is>
          <t>Spearphishing Voice</t>
        </is>
      </c>
      <c r="D622" s="24" t="inlineStr">
        <is>
          <t>Reconnaissance</t>
        </is>
      </c>
      <c r="E622" s="24" t="inlineStr">
        <is>
          <t>PRE</t>
        </is>
      </c>
      <c r="F622" s="25" t="n"/>
      <c r="G622" s="25" t="n"/>
      <c r="H622" s="25" t="n"/>
      <c r="I622" s="25" t="n"/>
      <c r="J622" s="26" t="inlineStr"/>
    </row>
    <row r="623">
      <c r="A623" s="23" t="inlineStr">
        <is>
          <t>T1599</t>
        </is>
      </c>
      <c r="B623" s="24" t="inlineStr">
        <is>
          <t>No</t>
        </is>
      </c>
      <c r="C623" s="24" t="inlineStr">
        <is>
          <t>Network Boundary Bridging</t>
        </is>
      </c>
      <c r="D623" s="24" t="inlineStr">
        <is>
          <t>Defense Impairment</t>
        </is>
      </c>
      <c r="E623" s="24" t="inlineStr">
        <is>
          <t>Network Devices</t>
        </is>
      </c>
      <c r="F623" s="25" t="n"/>
      <c r="G623" s="25" t="n"/>
      <c r="H623" s="25" t="n"/>
      <c r="I623" s="25" t="n"/>
      <c r="J623" s="26" t="inlineStr"/>
    </row>
    <row r="624">
      <c r="A624" s="23" t="inlineStr">
        <is>
          <t>T1599.001</t>
        </is>
      </c>
      <c r="B624" s="24" t="inlineStr">
        <is>
          <t>Yes</t>
        </is>
      </c>
      <c r="C624" s="24" t="inlineStr">
        <is>
          <t>Network Address Translation Traversal</t>
        </is>
      </c>
      <c r="D624" s="24" t="inlineStr">
        <is>
          <t>Defense Impairment</t>
        </is>
      </c>
      <c r="E624" s="24" t="inlineStr">
        <is>
          <t>Network Devices</t>
        </is>
      </c>
      <c r="F624" s="25" t="n"/>
      <c r="G624" s="25" t="n"/>
      <c r="H624" s="25" t="n"/>
      <c r="I624" s="25" t="n"/>
      <c r="J624" s="26" t="inlineStr"/>
    </row>
    <row r="625">
      <c r="A625" s="23" t="inlineStr">
        <is>
          <t>T1600</t>
        </is>
      </c>
      <c r="B625" s="24" t="inlineStr">
        <is>
          <t>No</t>
        </is>
      </c>
      <c r="C625" s="24" t="inlineStr">
        <is>
          <t>Weaken Encryption</t>
        </is>
      </c>
      <c r="D625" s="24" t="inlineStr">
        <is>
          <t>Defense Impairment</t>
        </is>
      </c>
      <c r="E625" s="24" t="inlineStr">
        <is>
          <t>Network Devices</t>
        </is>
      </c>
      <c r="F625" s="25" t="n"/>
      <c r="G625" s="25" t="n"/>
      <c r="H625" s="25" t="n"/>
      <c r="I625" s="25" t="n"/>
      <c r="J625" s="26" t="inlineStr"/>
    </row>
    <row r="626">
      <c r="A626" s="23" t="inlineStr">
        <is>
          <t>T1600.001</t>
        </is>
      </c>
      <c r="B626" s="24" t="inlineStr">
        <is>
          <t>Yes</t>
        </is>
      </c>
      <c r="C626" s="24" t="inlineStr">
        <is>
          <t>Reduce Key Space</t>
        </is>
      </c>
      <c r="D626" s="24" t="inlineStr">
        <is>
          <t>Defense Impairment</t>
        </is>
      </c>
      <c r="E626" s="24" t="inlineStr">
        <is>
          <t>Network Devices</t>
        </is>
      </c>
      <c r="F626" s="25" t="n"/>
      <c r="G626" s="25" t="n"/>
      <c r="H626" s="25" t="n"/>
      <c r="I626" s="25" t="n"/>
      <c r="J626" s="26" t="inlineStr"/>
    </row>
    <row r="627">
      <c r="A627" s="23" t="inlineStr">
        <is>
          <t>T1600.002</t>
        </is>
      </c>
      <c r="B627" s="24" t="inlineStr">
        <is>
          <t>Yes</t>
        </is>
      </c>
      <c r="C627" s="24" t="inlineStr">
        <is>
          <t>Disable Crypto Hardware</t>
        </is>
      </c>
      <c r="D627" s="24" t="inlineStr">
        <is>
          <t>Defense Impairment</t>
        </is>
      </c>
      <c r="E627" s="24" t="inlineStr">
        <is>
          <t>Network Devices</t>
        </is>
      </c>
      <c r="F627" s="25" t="n"/>
      <c r="G627" s="25" t="n"/>
      <c r="H627" s="25" t="n"/>
      <c r="I627" s="25" t="n"/>
      <c r="J627" s="26" t="inlineStr"/>
    </row>
    <row r="628">
      <c r="A628" s="23" t="inlineStr">
        <is>
          <t>T1601</t>
        </is>
      </c>
      <c r="B628" s="24" t="inlineStr">
        <is>
          <t>No</t>
        </is>
      </c>
      <c r="C628" s="24" t="inlineStr">
        <is>
          <t>Modify System Image</t>
        </is>
      </c>
      <c r="D628" s="24" t="inlineStr">
        <is>
          <t>Defense Impairment</t>
        </is>
      </c>
      <c r="E628" s="24" t="inlineStr">
        <is>
          <t>Network Devices</t>
        </is>
      </c>
      <c r="F628" s="25" t="n"/>
      <c r="G628" s="25" t="n"/>
      <c r="H628" s="25" t="n"/>
      <c r="I628" s="25" t="n"/>
      <c r="J628" s="26" t="inlineStr"/>
    </row>
    <row r="629">
      <c r="A629" s="23" t="inlineStr">
        <is>
          <t>T1601.001</t>
        </is>
      </c>
      <c r="B629" s="24" t="inlineStr">
        <is>
          <t>Yes</t>
        </is>
      </c>
      <c r="C629" s="24" t="inlineStr">
        <is>
          <t>Patch System Image</t>
        </is>
      </c>
      <c r="D629" s="24" t="inlineStr">
        <is>
          <t>Defense Impairment</t>
        </is>
      </c>
      <c r="E629" s="24" t="inlineStr">
        <is>
          <t>Network Devices</t>
        </is>
      </c>
      <c r="F629" s="25" t="n"/>
      <c r="G629" s="25" t="n"/>
      <c r="H629" s="25" t="n"/>
      <c r="I629" s="25" t="n"/>
      <c r="J629" s="26" t="inlineStr"/>
    </row>
    <row r="630">
      <c r="A630" s="23" t="inlineStr">
        <is>
          <t>T1601.002</t>
        </is>
      </c>
      <c r="B630" s="24" t="inlineStr">
        <is>
          <t>Yes</t>
        </is>
      </c>
      <c r="C630" s="24" t="inlineStr">
        <is>
          <t>Downgrade System Image</t>
        </is>
      </c>
      <c r="D630" s="24" t="inlineStr">
        <is>
          <t>Defense Impairment</t>
        </is>
      </c>
      <c r="E630" s="24" t="inlineStr">
        <is>
          <t>Network Devices</t>
        </is>
      </c>
      <c r="F630" s="25" t="n"/>
      <c r="G630" s="25" t="n"/>
      <c r="H630" s="25" t="n"/>
      <c r="I630" s="25" t="n"/>
      <c r="J630" s="26" t="inlineStr"/>
    </row>
    <row r="631">
      <c r="A631" s="23" t="inlineStr">
        <is>
          <t>T1602</t>
        </is>
      </c>
      <c r="B631" s="24" t="inlineStr">
        <is>
          <t>No</t>
        </is>
      </c>
      <c r="C631" s="24" t="inlineStr">
        <is>
          <t>Data from Configuration Repository</t>
        </is>
      </c>
      <c r="D631" s="24" t="inlineStr">
        <is>
          <t>Collection</t>
        </is>
      </c>
      <c r="E631" s="24" t="inlineStr">
        <is>
          <t>Network Devices</t>
        </is>
      </c>
      <c r="F631" s="25" t="n"/>
      <c r="G631" s="25" t="n"/>
      <c r="H631" s="25" t="n"/>
      <c r="I631" s="25" t="n"/>
      <c r="J631" s="26" t="inlineStr"/>
    </row>
    <row r="632">
      <c r="A632" s="23" t="inlineStr">
        <is>
          <t>T1602.001</t>
        </is>
      </c>
      <c r="B632" s="24" t="inlineStr">
        <is>
          <t>Yes</t>
        </is>
      </c>
      <c r="C632" s="24" t="inlineStr">
        <is>
          <t>SNMP (MIB Dump)</t>
        </is>
      </c>
      <c r="D632" s="24" t="inlineStr">
        <is>
          <t>Collection</t>
        </is>
      </c>
      <c r="E632" s="24" t="inlineStr">
        <is>
          <t>Network Devices</t>
        </is>
      </c>
      <c r="F632" s="25" t="n"/>
      <c r="G632" s="25" t="n"/>
      <c r="H632" s="25" t="n"/>
      <c r="I632" s="25" t="n"/>
      <c r="J632" s="26" t="inlineStr"/>
    </row>
    <row r="633">
      <c r="A633" s="23" t="inlineStr">
        <is>
          <t>T1602.002</t>
        </is>
      </c>
      <c r="B633" s="24" t="inlineStr">
        <is>
          <t>Yes</t>
        </is>
      </c>
      <c r="C633" s="24" t="inlineStr">
        <is>
          <t>Network Device Configuration Dump</t>
        </is>
      </c>
      <c r="D633" s="24" t="inlineStr">
        <is>
          <t>Collection</t>
        </is>
      </c>
      <c r="E633" s="24" t="inlineStr">
        <is>
          <t>Network Devices</t>
        </is>
      </c>
      <c r="F633" s="25" t="n"/>
      <c r="G633" s="25" t="n"/>
      <c r="H633" s="25" t="n"/>
      <c r="I633" s="25" t="n"/>
      <c r="J633" s="26" t="inlineStr"/>
    </row>
    <row r="634">
      <c r="A634" s="23" t="inlineStr">
        <is>
          <t>T1606</t>
        </is>
      </c>
      <c r="B634" s="24" t="inlineStr">
        <is>
          <t>No</t>
        </is>
      </c>
      <c r="C634" s="24" t="inlineStr">
        <is>
          <t>Forge Web Credentials</t>
        </is>
      </c>
      <c r="D634" s="24" t="inlineStr">
        <is>
          <t>Credential Access</t>
        </is>
      </c>
      <c r="E634" s="24" t="inlineStr">
        <is>
          <t>SaaS; Windows; macOS; Linux; IaaS; Office Suite; Identity Provider</t>
        </is>
      </c>
      <c r="F634" s="25" t="n"/>
      <c r="G634" s="25" t="n"/>
      <c r="H634" s="25" t="n"/>
      <c r="I634" s="25" t="n"/>
      <c r="J634" s="26" t="inlineStr"/>
    </row>
    <row r="635">
      <c r="A635" s="23" t="inlineStr">
        <is>
          <t>T1606.001</t>
        </is>
      </c>
      <c r="B635" s="24" t="inlineStr">
        <is>
          <t>Yes</t>
        </is>
      </c>
      <c r="C635" s="24" t="inlineStr">
        <is>
          <t>Web Cookies</t>
        </is>
      </c>
      <c r="D635" s="24" t="inlineStr">
        <is>
          <t>Credential Access</t>
        </is>
      </c>
      <c r="E635" s="24" t="inlineStr">
        <is>
          <t>Linux; macOS; Windows; SaaS; IaaS</t>
        </is>
      </c>
      <c r="F635" s="25" t="n"/>
      <c r="G635" s="25" t="n"/>
      <c r="H635" s="25" t="n"/>
      <c r="I635" s="25" t="n"/>
      <c r="J635" s="26" t="inlineStr"/>
    </row>
    <row r="636">
      <c r="A636" s="23" t="inlineStr">
        <is>
          <t>T1606.002</t>
        </is>
      </c>
      <c r="B636" s="24" t="inlineStr">
        <is>
          <t>Yes</t>
        </is>
      </c>
      <c r="C636" s="24" t="inlineStr">
        <is>
          <t>SAML Tokens</t>
        </is>
      </c>
      <c r="D636" s="24" t="inlineStr">
        <is>
          <t>Credential Access</t>
        </is>
      </c>
      <c r="E636" s="24" t="inlineStr">
        <is>
          <t>SaaS; Windows; IaaS; Office Suite; Identity Provider</t>
        </is>
      </c>
      <c r="F636" s="25" t="n"/>
      <c r="G636" s="25" t="n"/>
      <c r="H636" s="25" t="n"/>
      <c r="I636" s="25" t="n"/>
      <c r="J636" s="26" t="inlineStr"/>
    </row>
    <row r="637">
      <c r="A637" s="23" t="inlineStr">
        <is>
          <t>T1608</t>
        </is>
      </c>
      <c r="B637" s="24" t="inlineStr">
        <is>
          <t>No</t>
        </is>
      </c>
      <c r="C637" s="24" t="inlineStr">
        <is>
          <t>Stage Capabilities</t>
        </is>
      </c>
      <c r="D637" s="24" t="inlineStr">
        <is>
          <t>Resource Development</t>
        </is>
      </c>
      <c r="E637" s="24" t="inlineStr">
        <is>
          <t>PRE</t>
        </is>
      </c>
      <c r="F637" s="25" t="n"/>
      <c r="G637" s="25" t="n"/>
      <c r="H637" s="25" t="n"/>
      <c r="I637" s="25" t="n"/>
      <c r="J637" s="26" t="inlineStr"/>
    </row>
    <row r="638">
      <c r="A638" s="23" t="inlineStr">
        <is>
          <t>T1608.001</t>
        </is>
      </c>
      <c r="B638" s="24" t="inlineStr">
        <is>
          <t>Yes</t>
        </is>
      </c>
      <c r="C638" s="24" t="inlineStr">
        <is>
          <t>Upload Malware</t>
        </is>
      </c>
      <c r="D638" s="24" t="inlineStr">
        <is>
          <t>Resource Development</t>
        </is>
      </c>
      <c r="E638" s="24" t="inlineStr">
        <is>
          <t>PRE</t>
        </is>
      </c>
      <c r="F638" s="25" t="n"/>
      <c r="G638" s="25" t="n"/>
      <c r="H638" s="25" t="n"/>
      <c r="I638" s="25" t="n"/>
      <c r="J638" s="26" t="inlineStr"/>
    </row>
    <row r="639">
      <c r="A639" s="23" t="inlineStr">
        <is>
          <t>T1608.002</t>
        </is>
      </c>
      <c r="B639" s="24" t="inlineStr">
        <is>
          <t>Yes</t>
        </is>
      </c>
      <c r="C639" s="24" t="inlineStr">
        <is>
          <t>Upload Tool</t>
        </is>
      </c>
      <c r="D639" s="24" t="inlineStr">
        <is>
          <t>Resource Development</t>
        </is>
      </c>
      <c r="E639" s="24" t="inlineStr">
        <is>
          <t>PRE</t>
        </is>
      </c>
      <c r="F639" s="25" t="n"/>
      <c r="G639" s="25" t="n"/>
      <c r="H639" s="25" t="n"/>
      <c r="I639" s="25" t="n"/>
      <c r="J639" s="26" t="inlineStr"/>
    </row>
    <row r="640">
      <c r="A640" s="23" t="inlineStr">
        <is>
          <t>T1608.003</t>
        </is>
      </c>
      <c r="B640" s="24" t="inlineStr">
        <is>
          <t>Yes</t>
        </is>
      </c>
      <c r="C640" s="24" t="inlineStr">
        <is>
          <t>Install Digital Certificate</t>
        </is>
      </c>
      <c r="D640" s="24" t="inlineStr">
        <is>
          <t>Resource Development</t>
        </is>
      </c>
      <c r="E640" s="24" t="inlineStr">
        <is>
          <t>PRE</t>
        </is>
      </c>
      <c r="F640" s="25" t="n"/>
      <c r="G640" s="25" t="n"/>
      <c r="H640" s="25" t="n"/>
      <c r="I640" s="25" t="n"/>
      <c r="J640" s="26" t="inlineStr"/>
    </row>
    <row r="641">
      <c r="A641" s="23" t="inlineStr">
        <is>
          <t>T1608.004</t>
        </is>
      </c>
      <c r="B641" s="24" t="inlineStr">
        <is>
          <t>Yes</t>
        </is>
      </c>
      <c r="C641" s="24" t="inlineStr">
        <is>
          <t>Drive-by Target</t>
        </is>
      </c>
      <c r="D641" s="24" t="inlineStr">
        <is>
          <t>Resource Development</t>
        </is>
      </c>
      <c r="E641" s="24" t="inlineStr">
        <is>
          <t>PRE</t>
        </is>
      </c>
      <c r="F641" s="25" t="n"/>
      <c r="G641" s="25" t="n"/>
      <c r="H641" s="25" t="n"/>
      <c r="I641" s="25" t="n"/>
      <c r="J641" s="26" t="inlineStr"/>
    </row>
    <row r="642">
      <c r="A642" s="23" t="inlineStr">
        <is>
          <t>T1608.005</t>
        </is>
      </c>
      <c r="B642" s="24" t="inlineStr">
        <is>
          <t>Yes</t>
        </is>
      </c>
      <c r="C642" s="24" t="inlineStr">
        <is>
          <t>Link Target</t>
        </is>
      </c>
      <c r="D642" s="24" t="inlineStr">
        <is>
          <t>Resource Development</t>
        </is>
      </c>
      <c r="E642" s="24" t="inlineStr">
        <is>
          <t>PRE</t>
        </is>
      </c>
      <c r="F642" s="25" t="n"/>
      <c r="G642" s="25" t="n"/>
      <c r="H642" s="25" t="n"/>
      <c r="I642" s="25" t="n"/>
      <c r="J642" s="26" t="inlineStr"/>
    </row>
    <row r="643">
      <c r="A643" s="23" t="inlineStr">
        <is>
          <t>T1608.006</t>
        </is>
      </c>
      <c r="B643" s="24" t="inlineStr">
        <is>
          <t>Yes</t>
        </is>
      </c>
      <c r="C643" s="24" t="inlineStr">
        <is>
          <t>SEO Poisoning</t>
        </is>
      </c>
      <c r="D643" s="24" t="inlineStr">
        <is>
          <t>Resource Development</t>
        </is>
      </c>
      <c r="E643" s="24" t="inlineStr">
        <is>
          <t>PRE</t>
        </is>
      </c>
      <c r="F643" s="25" t="n"/>
      <c r="G643" s="25" t="n"/>
      <c r="H643" s="25" t="n"/>
      <c r="I643" s="25" t="n"/>
      <c r="J643" s="26" t="inlineStr"/>
    </row>
    <row r="644">
      <c r="A644" s="23" t="inlineStr">
        <is>
          <t>T1609</t>
        </is>
      </c>
      <c r="B644" s="24" t="inlineStr">
        <is>
          <t>No</t>
        </is>
      </c>
      <c r="C644" s="24" t="inlineStr">
        <is>
          <t>Container Administration Command</t>
        </is>
      </c>
      <c r="D644" s="24" t="inlineStr">
        <is>
          <t>Execution</t>
        </is>
      </c>
      <c r="E644" s="24" t="inlineStr">
        <is>
          <t>Containers</t>
        </is>
      </c>
      <c r="F644" s="25" t="n"/>
      <c r="G644" s="25" t="n"/>
      <c r="H644" s="25" t="n"/>
      <c r="I644" s="25" t="n"/>
      <c r="J644" s="26" t="inlineStr"/>
    </row>
    <row r="645">
      <c r="A645" s="23" t="inlineStr">
        <is>
          <t>T1610</t>
        </is>
      </c>
      <c r="B645" s="24" t="inlineStr">
        <is>
          <t>No</t>
        </is>
      </c>
      <c r="C645" s="24" t="inlineStr">
        <is>
          <t>Deploy Container</t>
        </is>
      </c>
      <c r="D645" s="24" t="inlineStr">
        <is>
          <t>Execution</t>
        </is>
      </c>
      <c r="E645" s="24" t="inlineStr">
        <is>
          <t>Containers</t>
        </is>
      </c>
      <c r="F645" s="25" t="n"/>
      <c r="G645" s="25" t="n"/>
      <c r="H645" s="25" t="n"/>
      <c r="I645" s="25" t="n"/>
      <c r="J645" s="26" t="inlineStr"/>
    </row>
    <row r="646">
      <c r="A646" s="23" t="inlineStr">
        <is>
          <t>T1611</t>
        </is>
      </c>
      <c r="B646" s="24" t="inlineStr">
        <is>
          <t>No</t>
        </is>
      </c>
      <c r="C646" s="24" t="inlineStr">
        <is>
          <t>Escape to Host</t>
        </is>
      </c>
      <c r="D646" s="24" t="inlineStr">
        <is>
          <t>Privilege Escalation</t>
        </is>
      </c>
      <c r="E646" s="24" t="inlineStr">
        <is>
          <t>Windows; Linux; Containers; ESXi</t>
        </is>
      </c>
      <c r="F646" s="25" t="n"/>
      <c r="G646" s="25" t="n"/>
      <c r="H646" s="25" t="n"/>
      <c r="I646" s="25" t="n"/>
      <c r="J646" s="26" t="inlineStr"/>
    </row>
    <row r="647">
      <c r="A647" s="23" t="inlineStr">
        <is>
          <t>T1612</t>
        </is>
      </c>
      <c r="B647" s="24" t="inlineStr">
        <is>
          <t>No</t>
        </is>
      </c>
      <c r="C647" s="24" t="inlineStr">
        <is>
          <t>Build Image on Host</t>
        </is>
      </c>
      <c r="D647" s="24" t="inlineStr">
        <is>
          <t>Stealth</t>
        </is>
      </c>
      <c r="E647" s="24" t="inlineStr">
        <is>
          <t>Containers</t>
        </is>
      </c>
      <c r="F647" s="25" t="n"/>
      <c r="G647" s="25" t="n"/>
      <c r="H647" s="25" t="n"/>
      <c r="I647" s="25" t="n"/>
      <c r="J647" s="26" t="inlineStr"/>
    </row>
    <row r="648">
      <c r="A648" s="23" t="inlineStr">
        <is>
          <t>T1613</t>
        </is>
      </c>
      <c r="B648" s="24" t="inlineStr">
        <is>
          <t>No</t>
        </is>
      </c>
      <c r="C648" s="24" t="inlineStr">
        <is>
          <t>Container and Resource Discovery</t>
        </is>
      </c>
      <c r="D648" s="24" t="inlineStr">
        <is>
          <t>Discovery</t>
        </is>
      </c>
      <c r="E648" s="24" t="inlineStr">
        <is>
          <t>Containers</t>
        </is>
      </c>
      <c r="F648" s="25" t="n"/>
      <c r="G648" s="25" t="n"/>
      <c r="H648" s="25" t="n"/>
      <c r="I648" s="25" t="n"/>
      <c r="J648" s="26" t="inlineStr"/>
    </row>
    <row r="649">
      <c r="A649" s="23" t="inlineStr">
        <is>
          <t>T1614</t>
        </is>
      </c>
      <c r="B649" s="24" t="inlineStr">
        <is>
          <t>No</t>
        </is>
      </c>
      <c r="C649" s="24" t="inlineStr">
        <is>
          <t>System Location Discovery</t>
        </is>
      </c>
      <c r="D649" s="24" t="inlineStr">
        <is>
          <t>Discovery</t>
        </is>
      </c>
      <c r="E649" s="24" t="inlineStr">
        <is>
          <t>IaaS; Linux; macOS; Windows</t>
        </is>
      </c>
      <c r="F649" s="25" t="n"/>
      <c r="G649" s="25" t="n"/>
      <c r="H649" s="25" t="n"/>
      <c r="I649" s="25" t="n"/>
      <c r="J649" s="26" t="inlineStr"/>
    </row>
    <row r="650">
      <c r="A650" s="23" t="inlineStr">
        <is>
          <t>T1614.001</t>
        </is>
      </c>
      <c r="B650" s="24" t="inlineStr">
        <is>
          <t>Yes</t>
        </is>
      </c>
      <c r="C650" s="24" t="inlineStr">
        <is>
          <t>System Language Discovery</t>
        </is>
      </c>
      <c r="D650" s="24" t="inlineStr">
        <is>
          <t>Discovery</t>
        </is>
      </c>
      <c r="E650" s="24" t="inlineStr">
        <is>
          <t>Linux; macOS; Windows</t>
        </is>
      </c>
      <c r="F650" s="25" t="n"/>
      <c r="G650" s="25" t="n"/>
      <c r="H650" s="25" t="n"/>
      <c r="I650" s="25" t="n"/>
      <c r="J650" s="26" t="inlineStr"/>
    </row>
    <row r="651">
      <c r="A651" s="23" t="inlineStr">
        <is>
          <t>T1615</t>
        </is>
      </c>
      <c r="B651" s="24" t="inlineStr">
        <is>
          <t>No</t>
        </is>
      </c>
      <c r="C651" s="24" t="inlineStr">
        <is>
          <t>Group Policy Discovery</t>
        </is>
      </c>
      <c r="D651" s="24" t="inlineStr">
        <is>
          <t>Discovery</t>
        </is>
      </c>
      <c r="E651" s="24" t="inlineStr">
        <is>
          <t>Windows</t>
        </is>
      </c>
      <c r="F651" s="25" t="n"/>
      <c r="G651" s="25" t="n"/>
      <c r="H651" s="25" t="n"/>
      <c r="I651" s="25" t="n"/>
      <c r="J651" s="26" t="inlineStr"/>
    </row>
    <row r="652">
      <c r="A652" s="23" t="inlineStr">
        <is>
          <t>T1619</t>
        </is>
      </c>
      <c r="B652" s="24" t="inlineStr">
        <is>
          <t>No</t>
        </is>
      </c>
      <c r="C652" s="24" t="inlineStr">
        <is>
          <t>Cloud Storage Object Discovery</t>
        </is>
      </c>
      <c r="D652" s="24" t="inlineStr">
        <is>
          <t>Discovery</t>
        </is>
      </c>
      <c r="E652" s="24" t="inlineStr">
        <is>
          <t>IaaS</t>
        </is>
      </c>
      <c r="F652" s="25" t="n"/>
      <c r="G652" s="25" t="n"/>
      <c r="H652" s="25" t="n"/>
      <c r="I652" s="25" t="n"/>
      <c r="J652" s="26" t="inlineStr"/>
    </row>
    <row r="653">
      <c r="A653" s="23" t="inlineStr">
        <is>
          <t>T1620</t>
        </is>
      </c>
      <c r="B653" s="24" t="inlineStr">
        <is>
          <t>No</t>
        </is>
      </c>
      <c r="C653" s="24" t="inlineStr">
        <is>
          <t>Reflective Code Loading</t>
        </is>
      </c>
      <c r="D653" s="24" t="inlineStr">
        <is>
          <t>Stealth</t>
        </is>
      </c>
      <c r="E653" s="24" t="inlineStr">
        <is>
          <t>Linux; macOS; Windows</t>
        </is>
      </c>
      <c r="F653" s="25" t="n"/>
      <c r="G653" s="25" t="n"/>
      <c r="H653" s="25" t="n"/>
      <c r="I653" s="25" t="n"/>
      <c r="J653" s="26" t="inlineStr"/>
    </row>
    <row r="654">
      <c r="A654" s="23" t="inlineStr">
        <is>
          <t>T1621</t>
        </is>
      </c>
      <c r="B654" s="24" t="inlineStr">
        <is>
          <t>No</t>
        </is>
      </c>
      <c r="C654" s="24" t="inlineStr">
        <is>
          <t>Multi-Factor Authentication Request Generation</t>
        </is>
      </c>
      <c r="D654" s="24" t="inlineStr">
        <is>
          <t>Credential Access</t>
        </is>
      </c>
      <c r="E654" s="24" t="inlineStr">
        <is>
          <t>Windows; Linux; macOS; IaaS; SaaS; Office Suite; Identity Provider</t>
        </is>
      </c>
      <c r="F654" s="25" t="n"/>
      <c r="G654" s="25" t="n"/>
      <c r="H654" s="25" t="n"/>
      <c r="I654" s="25" t="n"/>
      <c r="J654" s="26" t="inlineStr"/>
    </row>
    <row r="655">
      <c r="A655" s="23" t="inlineStr">
        <is>
          <t>T1622</t>
        </is>
      </c>
      <c r="B655" s="24" t="inlineStr">
        <is>
          <t>No</t>
        </is>
      </c>
      <c r="C655" s="24" t="inlineStr">
        <is>
          <t>Debugger Evasion</t>
        </is>
      </c>
      <c r="D655" s="24" t="inlineStr">
        <is>
          <t>Stealth; Discovery</t>
        </is>
      </c>
      <c r="E655" s="24" t="inlineStr">
        <is>
          <t>Linux; macOS; Windows</t>
        </is>
      </c>
      <c r="F655" s="25" t="n"/>
      <c r="G655" s="25" t="n"/>
      <c r="H655" s="25" t="n"/>
      <c r="I655" s="25" t="n"/>
      <c r="J655" s="26" t="inlineStr"/>
    </row>
    <row r="656">
      <c r="A656" s="23" t="inlineStr">
        <is>
          <t>T1647</t>
        </is>
      </c>
      <c r="B656" s="24" t="inlineStr">
        <is>
          <t>No</t>
        </is>
      </c>
      <c r="C656" s="24" t="inlineStr">
        <is>
          <t>Plist File Modification</t>
        </is>
      </c>
      <c r="D656" s="24" t="inlineStr">
        <is>
          <t>Defense Impairment</t>
        </is>
      </c>
      <c r="E656" s="24" t="inlineStr">
        <is>
          <t>macOS</t>
        </is>
      </c>
      <c r="F656" s="25" t="n"/>
      <c r="G656" s="25" t="n"/>
      <c r="H656" s="25" t="n"/>
      <c r="I656" s="25" t="n"/>
      <c r="J656" s="26" t="inlineStr"/>
    </row>
    <row r="657">
      <c r="A657" s="23" t="inlineStr">
        <is>
          <t>T1648</t>
        </is>
      </c>
      <c r="B657" s="24" t="inlineStr">
        <is>
          <t>No</t>
        </is>
      </c>
      <c r="C657" s="24" t="inlineStr">
        <is>
          <t>Serverless Execution</t>
        </is>
      </c>
      <c r="D657" s="24" t="inlineStr">
        <is>
          <t>Execution</t>
        </is>
      </c>
      <c r="E657" s="24" t="inlineStr">
        <is>
          <t>SaaS; IaaS; Office Suite</t>
        </is>
      </c>
      <c r="F657" s="25" t="n"/>
      <c r="G657" s="25" t="n"/>
      <c r="H657" s="25" t="n"/>
      <c r="I657" s="25" t="n"/>
      <c r="J657" s="26" t="inlineStr"/>
    </row>
    <row r="658">
      <c r="A658" s="23" t="inlineStr">
        <is>
          <t>T1649</t>
        </is>
      </c>
      <c r="B658" s="24" t="inlineStr">
        <is>
          <t>No</t>
        </is>
      </c>
      <c r="C658" s="24" t="inlineStr">
        <is>
          <t>Steal or Forge Authentication Certificates</t>
        </is>
      </c>
      <c r="D658" s="24" t="inlineStr">
        <is>
          <t>Credential Access</t>
        </is>
      </c>
      <c r="E658" s="24" t="inlineStr">
        <is>
          <t>Windows; Linux; macOS; Identity Provider</t>
        </is>
      </c>
      <c r="F658" s="25" t="n"/>
      <c r="G658" s="25" t="n"/>
      <c r="H658" s="25" t="n"/>
      <c r="I658" s="25" t="n"/>
      <c r="J658" s="26" t="inlineStr"/>
    </row>
    <row r="659">
      <c r="A659" s="23" t="inlineStr">
        <is>
          <t>T1650</t>
        </is>
      </c>
      <c r="B659" s="24" t="inlineStr">
        <is>
          <t>No</t>
        </is>
      </c>
      <c r="C659" s="24" t="inlineStr">
        <is>
          <t>Acquire Access</t>
        </is>
      </c>
      <c r="D659" s="24" t="inlineStr">
        <is>
          <t>Resource Development</t>
        </is>
      </c>
      <c r="E659" s="24" t="inlineStr">
        <is>
          <t>PRE</t>
        </is>
      </c>
      <c r="F659" s="25" t="n"/>
      <c r="G659" s="25" t="n"/>
      <c r="H659" s="25" t="n"/>
      <c r="I659" s="25" t="n"/>
      <c r="J659" s="26" t="inlineStr"/>
    </row>
    <row r="660">
      <c r="A660" s="23" t="inlineStr">
        <is>
          <t>T1651</t>
        </is>
      </c>
      <c r="B660" s="24" t="inlineStr">
        <is>
          <t>No</t>
        </is>
      </c>
      <c r="C660" s="24" t="inlineStr">
        <is>
          <t>Cloud Administration Command</t>
        </is>
      </c>
      <c r="D660" s="24" t="inlineStr">
        <is>
          <t>Execution</t>
        </is>
      </c>
      <c r="E660" s="24" t="inlineStr">
        <is>
          <t>IaaS</t>
        </is>
      </c>
      <c r="F660" s="25" t="n"/>
      <c r="G660" s="25" t="n"/>
      <c r="H660" s="25" t="n"/>
      <c r="I660" s="25" t="n"/>
      <c r="J660" s="26" t="inlineStr"/>
    </row>
    <row r="661">
      <c r="A661" s="23" t="inlineStr">
        <is>
          <t>T1652</t>
        </is>
      </c>
      <c r="B661" s="24" t="inlineStr">
        <is>
          <t>No</t>
        </is>
      </c>
      <c r="C661" s="24" t="inlineStr">
        <is>
          <t>Device Driver Discovery</t>
        </is>
      </c>
      <c r="D661" s="24" t="inlineStr">
        <is>
          <t>Discovery</t>
        </is>
      </c>
      <c r="E661" s="24" t="inlineStr">
        <is>
          <t>Linux; macOS; Windows</t>
        </is>
      </c>
      <c r="F661" s="25" t="n"/>
      <c r="G661" s="25" t="n"/>
      <c r="H661" s="25" t="n"/>
      <c r="I661" s="25" t="n"/>
      <c r="J661" s="26" t="inlineStr"/>
    </row>
    <row r="662">
      <c r="A662" s="23" t="inlineStr">
        <is>
          <t>T1653</t>
        </is>
      </c>
      <c r="B662" s="24" t="inlineStr">
        <is>
          <t>No</t>
        </is>
      </c>
      <c r="C662" s="24" t="inlineStr">
        <is>
          <t>Power Settings</t>
        </is>
      </c>
      <c r="D662" s="24" t="inlineStr">
        <is>
          <t>Persistence</t>
        </is>
      </c>
      <c r="E662" s="24" t="inlineStr">
        <is>
          <t>Windows; Linux; macOS; Network Devices</t>
        </is>
      </c>
      <c r="F662" s="25" t="n"/>
      <c r="G662" s="25" t="n"/>
      <c r="H662" s="25" t="n"/>
      <c r="I662" s="25" t="n"/>
      <c r="J662" s="26" t="inlineStr"/>
    </row>
    <row r="663">
      <c r="A663" s="23" t="inlineStr">
        <is>
          <t>T1654</t>
        </is>
      </c>
      <c r="B663" s="24" t="inlineStr">
        <is>
          <t>No</t>
        </is>
      </c>
      <c r="C663" s="24" t="inlineStr">
        <is>
          <t>Log Enumeration</t>
        </is>
      </c>
      <c r="D663" s="24" t="inlineStr">
        <is>
          <t>Discovery</t>
        </is>
      </c>
      <c r="E663" s="24" t="inlineStr">
        <is>
          <t>ESXi; IaaS; Linux; macOS; Windows</t>
        </is>
      </c>
      <c r="F663" s="25" t="n"/>
      <c r="G663" s="25" t="n"/>
      <c r="H663" s="25" t="n"/>
      <c r="I663" s="25" t="n"/>
      <c r="J663" s="26" t="inlineStr"/>
    </row>
    <row r="664">
      <c r="A664" s="23" t="inlineStr">
        <is>
          <t>T1657</t>
        </is>
      </c>
      <c r="B664" s="24" t="inlineStr">
        <is>
          <t>No</t>
        </is>
      </c>
      <c r="C664" s="24" t="inlineStr">
        <is>
          <t>Financial Theft</t>
        </is>
      </c>
      <c r="D664" s="24" t="inlineStr">
        <is>
          <t>Impact</t>
        </is>
      </c>
      <c r="E664" s="24" t="inlineStr">
        <is>
          <t>Linux; macOS; Office Suite; SaaS; Windows</t>
        </is>
      </c>
      <c r="F664" s="25" t="n"/>
      <c r="G664" s="25" t="n"/>
      <c r="H664" s="25" t="n"/>
      <c r="I664" s="25" t="n"/>
      <c r="J664" s="26" t="inlineStr"/>
    </row>
    <row r="665">
      <c r="A665" s="23" t="inlineStr">
        <is>
          <t>T1659</t>
        </is>
      </c>
      <c r="B665" s="24" t="inlineStr">
        <is>
          <t>No</t>
        </is>
      </c>
      <c r="C665" s="24" t="inlineStr">
        <is>
          <t>Content Injection</t>
        </is>
      </c>
      <c r="D665" s="24" t="inlineStr">
        <is>
          <t>Initial Access; Command and Control</t>
        </is>
      </c>
      <c r="E665" s="24" t="inlineStr">
        <is>
          <t>Linux; macOS; Windows</t>
        </is>
      </c>
      <c r="F665" s="25" t="n"/>
      <c r="G665" s="25" t="n"/>
      <c r="H665" s="25" t="n"/>
      <c r="I665" s="25" t="n"/>
      <c r="J665" s="26" t="inlineStr"/>
    </row>
    <row r="666">
      <c r="A666" s="23" t="inlineStr">
        <is>
          <t>T1665</t>
        </is>
      </c>
      <c r="B666" s="24" t="inlineStr">
        <is>
          <t>No</t>
        </is>
      </c>
      <c r="C666" s="24" t="inlineStr">
        <is>
          <t>Hide Infrastructure</t>
        </is>
      </c>
      <c r="D666" s="24" t="inlineStr">
        <is>
          <t>Command and Control</t>
        </is>
      </c>
      <c r="E666" s="24" t="inlineStr">
        <is>
          <t>ESXi; Linux; macOS; Network Devices; Windows</t>
        </is>
      </c>
      <c r="F666" s="25" t="n"/>
      <c r="G666" s="25" t="n"/>
      <c r="H666" s="25" t="n"/>
      <c r="I666" s="25" t="n"/>
      <c r="J666" s="26" t="inlineStr"/>
    </row>
    <row r="667">
      <c r="A667" s="23" t="inlineStr">
        <is>
          <t>T1666</t>
        </is>
      </c>
      <c r="B667" s="24" t="inlineStr">
        <is>
          <t>No</t>
        </is>
      </c>
      <c r="C667" s="24" t="inlineStr">
        <is>
          <t>Modify Cloud Resource Hierarchy</t>
        </is>
      </c>
      <c r="D667" s="24" t="inlineStr">
        <is>
          <t>Defense Impairment</t>
        </is>
      </c>
      <c r="E667" s="24" t="inlineStr">
        <is>
          <t>IaaS</t>
        </is>
      </c>
      <c r="F667" s="25" t="n"/>
      <c r="G667" s="25" t="n"/>
      <c r="H667" s="25" t="n"/>
      <c r="I667" s="25" t="n"/>
      <c r="J667" s="26" t="inlineStr"/>
    </row>
    <row r="668">
      <c r="A668" s="23" t="inlineStr">
        <is>
          <t>T1667</t>
        </is>
      </c>
      <c r="B668" s="24" t="inlineStr">
        <is>
          <t>No</t>
        </is>
      </c>
      <c r="C668" s="24" t="inlineStr">
        <is>
          <t>Email Bombing</t>
        </is>
      </c>
      <c r="D668" s="24" t="inlineStr">
        <is>
          <t>Impact</t>
        </is>
      </c>
      <c r="E668" s="24" t="inlineStr">
        <is>
          <t>Linux; Office Suite; Windows; macOS</t>
        </is>
      </c>
      <c r="F668" s="25" t="n"/>
      <c r="G668" s="25" t="n"/>
      <c r="H668" s="25" t="n"/>
      <c r="I668" s="25" t="n"/>
      <c r="J668" s="26" t="inlineStr"/>
    </row>
    <row r="669">
      <c r="A669" s="23" t="inlineStr">
        <is>
          <t>T1668</t>
        </is>
      </c>
      <c r="B669" s="24" t="inlineStr">
        <is>
          <t>No</t>
        </is>
      </c>
      <c r="C669" s="24" t="inlineStr">
        <is>
          <t>Exclusive Control</t>
        </is>
      </c>
      <c r="D669" s="24" t="inlineStr">
        <is>
          <t>Persistence</t>
        </is>
      </c>
      <c r="E669" s="24" t="inlineStr">
        <is>
          <t>Linux; macOS; Windows</t>
        </is>
      </c>
      <c r="F669" s="25" t="n"/>
      <c r="G669" s="25" t="n"/>
      <c r="H669" s="25" t="n"/>
      <c r="I669" s="25" t="n"/>
      <c r="J669" s="26" t="inlineStr"/>
    </row>
    <row r="670">
      <c r="A670" s="23" t="inlineStr">
        <is>
          <t>T1669</t>
        </is>
      </c>
      <c r="B670" s="24" t="inlineStr">
        <is>
          <t>No</t>
        </is>
      </c>
      <c r="C670" s="24" t="inlineStr">
        <is>
          <t>Wi-Fi Networks</t>
        </is>
      </c>
      <c r="D670" s="24" t="inlineStr">
        <is>
          <t>Initial Access</t>
        </is>
      </c>
      <c r="E670" s="24" t="inlineStr">
        <is>
          <t>Linux; Network Devices; Windows; macOS</t>
        </is>
      </c>
      <c r="F670" s="25" t="n"/>
      <c r="G670" s="25" t="n"/>
      <c r="H670" s="25" t="n"/>
      <c r="I670" s="25" t="n"/>
      <c r="J670" s="26" t="inlineStr"/>
    </row>
    <row r="671">
      <c r="A671" s="23" t="inlineStr">
        <is>
          <t>T1671</t>
        </is>
      </c>
      <c r="B671" s="24" t="inlineStr">
        <is>
          <t>No</t>
        </is>
      </c>
      <c r="C671" s="24" t="inlineStr">
        <is>
          <t>Cloud Application Integration</t>
        </is>
      </c>
      <c r="D671" s="24" t="inlineStr">
        <is>
          <t>Persistence</t>
        </is>
      </c>
      <c r="E671" s="24" t="inlineStr">
        <is>
          <t>Office Suite; SaaS</t>
        </is>
      </c>
      <c r="F671" s="25" t="n"/>
      <c r="G671" s="25" t="n"/>
      <c r="H671" s="25" t="n"/>
      <c r="I671" s="25" t="n"/>
      <c r="J671" s="26" t="inlineStr"/>
    </row>
    <row r="672">
      <c r="A672" s="23" t="inlineStr">
        <is>
          <t>T1673</t>
        </is>
      </c>
      <c r="B672" s="24" t="inlineStr">
        <is>
          <t>No</t>
        </is>
      </c>
      <c r="C672" s="24" t="inlineStr">
        <is>
          <t>Virtual Machine Discovery</t>
        </is>
      </c>
      <c r="D672" s="24" t="inlineStr">
        <is>
          <t>Discovery</t>
        </is>
      </c>
      <c r="E672" s="24" t="inlineStr">
        <is>
          <t>ESXi; Linux; macOS; Windows</t>
        </is>
      </c>
      <c r="F672" s="25" t="n"/>
      <c r="G672" s="25" t="n"/>
      <c r="H672" s="25" t="n"/>
      <c r="I672" s="25" t="n"/>
      <c r="J672" s="26" t="inlineStr"/>
    </row>
    <row r="673">
      <c r="A673" s="23" t="inlineStr">
        <is>
          <t>T1674</t>
        </is>
      </c>
      <c r="B673" s="24" t="inlineStr">
        <is>
          <t>No</t>
        </is>
      </c>
      <c r="C673" s="24" t="inlineStr">
        <is>
          <t>Input Injection</t>
        </is>
      </c>
      <c r="D673" s="24" t="inlineStr">
        <is>
          <t>Execution</t>
        </is>
      </c>
      <c r="E673" s="24" t="inlineStr">
        <is>
          <t>Windows; macOS; Linux</t>
        </is>
      </c>
      <c r="F673" s="25" t="n"/>
      <c r="G673" s="25" t="n"/>
      <c r="H673" s="25" t="n"/>
      <c r="I673" s="25" t="n"/>
      <c r="J673" s="26" t="inlineStr"/>
    </row>
    <row r="674">
      <c r="A674" s="23" t="inlineStr">
        <is>
          <t>T1675</t>
        </is>
      </c>
      <c r="B674" s="24" t="inlineStr">
        <is>
          <t>No</t>
        </is>
      </c>
      <c r="C674" s="24" t="inlineStr">
        <is>
          <t>ESXi Administration Command</t>
        </is>
      </c>
      <c r="D674" s="24" t="inlineStr">
        <is>
          <t>Execution</t>
        </is>
      </c>
      <c r="E674" s="24" t="inlineStr">
        <is>
          <t>ESXi</t>
        </is>
      </c>
      <c r="F674" s="25" t="n"/>
      <c r="G674" s="25" t="n"/>
      <c r="H674" s="25" t="n"/>
      <c r="I674" s="25" t="n"/>
      <c r="J674" s="26" t="inlineStr"/>
    </row>
    <row r="675">
      <c r="A675" s="23" t="inlineStr">
        <is>
          <t>T1677</t>
        </is>
      </c>
      <c r="B675" s="24" t="inlineStr">
        <is>
          <t>No</t>
        </is>
      </c>
      <c r="C675" s="24" t="inlineStr">
        <is>
          <t>Poisoned Pipeline Execution</t>
        </is>
      </c>
      <c r="D675" s="24" t="inlineStr">
        <is>
          <t>Execution</t>
        </is>
      </c>
      <c r="E675" s="24" t="inlineStr">
        <is>
          <t>SaaS</t>
        </is>
      </c>
      <c r="F675" s="25" t="n"/>
      <c r="G675" s="25" t="n"/>
      <c r="H675" s="25" t="n"/>
      <c r="I675" s="25" t="n"/>
      <c r="J675" s="26" t="inlineStr"/>
    </row>
    <row r="676">
      <c r="A676" s="23" t="inlineStr">
        <is>
          <t>T1678</t>
        </is>
      </c>
      <c r="B676" s="24" t="inlineStr">
        <is>
          <t>No</t>
        </is>
      </c>
      <c r="C676" s="24" t="inlineStr">
        <is>
          <t>Delay Execution</t>
        </is>
      </c>
      <c r="D676" s="24" t="inlineStr">
        <is>
          <t>Stealth</t>
        </is>
      </c>
      <c r="E676" s="24" t="inlineStr">
        <is>
          <t>Linux; macOS; Windows</t>
        </is>
      </c>
      <c r="F676" s="25" t="n"/>
      <c r="G676" s="25" t="n"/>
      <c r="H676" s="25" t="n"/>
      <c r="I676" s="25" t="n"/>
      <c r="J676" s="26" t="inlineStr"/>
    </row>
    <row r="677">
      <c r="A677" s="23" t="inlineStr">
        <is>
          <t>T1679</t>
        </is>
      </c>
      <c r="B677" s="24" t="inlineStr">
        <is>
          <t>No</t>
        </is>
      </c>
      <c r="C677" s="24" t="inlineStr">
        <is>
          <t>Selective Exclusion</t>
        </is>
      </c>
      <c r="D677" s="24" t="inlineStr">
        <is>
          <t>Stealth</t>
        </is>
      </c>
      <c r="E677" s="24" t="inlineStr">
        <is>
          <t>Windows</t>
        </is>
      </c>
      <c r="F677" s="25" t="n"/>
      <c r="G677" s="25" t="n"/>
      <c r="H677" s="25" t="n"/>
      <c r="I677" s="25" t="n"/>
      <c r="J677" s="26" t="inlineStr"/>
    </row>
    <row r="678">
      <c r="A678" s="23" t="inlineStr">
        <is>
          <t>T1680</t>
        </is>
      </c>
      <c r="B678" s="24" t="inlineStr">
        <is>
          <t>No</t>
        </is>
      </c>
      <c r="C678" s="24" t="inlineStr">
        <is>
          <t>Local Storage Discovery</t>
        </is>
      </c>
      <c r="D678" s="24" t="inlineStr">
        <is>
          <t>Discovery</t>
        </is>
      </c>
      <c r="E678" s="24" t="inlineStr">
        <is>
          <t>ESXi; IaaS; Linux; macOS; Windows</t>
        </is>
      </c>
      <c r="F678" s="25" t="n"/>
      <c r="G678" s="25" t="n"/>
      <c r="H678" s="25" t="n"/>
      <c r="I678" s="25" t="n"/>
      <c r="J678" s="26" t="inlineStr"/>
    </row>
    <row r="679">
      <c r="A679" s="23" t="inlineStr">
        <is>
          <t>T1681</t>
        </is>
      </c>
      <c r="B679" s="24" t="inlineStr">
        <is>
          <t>No</t>
        </is>
      </c>
      <c r="C679" s="24" t="inlineStr">
        <is>
          <t>Search Threat Vendor Data</t>
        </is>
      </c>
      <c r="D679" s="24" t="inlineStr">
        <is>
          <t>Reconnaissance</t>
        </is>
      </c>
      <c r="E679" s="24" t="inlineStr">
        <is>
          <t>PRE</t>
        </is>
      </c>
      <c r="F679" s="25" t="n"/>
      <c r="G679" s="25" t="n"/>
      <c r="H679" s="25" t="n"/>
      <c r="I679" s="25" t="n"/>
      <c r="J679" s="26" t="inlineStr"/>
    </row>
    <row r="680">
      <c r="A680" s="23" t="inlineStr">
        <is>
          <t>T1682</t>
        </is>
      </c>
      <c r="B680" s="24" t="inlineStr">
        <is>
          <t>No</t>
        </is>
      </c>
      <c r="C680" s="24" t="inlineStr">
        <is>
          <t>Query Public AI Services</t>
        </is>
      </c>
      <c r="D680" s="24" t="inlineStr">
        <is>
          <t>Reconnaissance</t>
        </is>
      </c>
      <c r="E680" s="24" t="inlineStr">
        <is>
          <t>PRE</t>
        </is>
      </c>
      <c r="F680" s="25" t="n"/>
      <c r="G680" s="25" t="n"/>
      <c r="H680" s="25" t="n"/>
      <c r="I680" s="25" t="n"/>
      <c r="J680" s="26" t="inlineStr"/>
    </row>
    <row r="681">
      <c r="A681" s="23" t="inlineStr">
        <is>
          <t>T1683</t>
        </is>
      </c>
      <c r="B681" s="24" t="inlineStr">
        <is>
          <t>No</t>
        </is>
      </c>
      <c r="C681" s="24" t="inlineStr">
        <is>
          <t>Generate Content</t>
        </is>
      </c>
      <c r="D681" s="24" t="inlineStr">
        <is>
          <t>Resource Development</t>
        </is>
      </c>
      <c r="E681" s="24" t="inlineStr">
        <is>
          <t>PRE</t>
        </is>
      </c>
      <c r="F681" s="25" t="n"/>
      <c r="G681" s="25" t="n"/>
      <c r="H681" s="25" t="n"/>
      <c r="I681" s="25" t="n"/>
      <c r="J681" s="26" t="inlineStr"/>
    </row>
    <row r="682">
      <c r="A682" s="23" t="inlineStr">
        <is>
          <t>T1683.001</t>
        </is>
      </c>
      <c r="B682" s="24" t="inlineStr">
        <is>
          <t>Yes</t>
        </is>
      </c>
      <c r="C682" s="24" t="inlineStr">
        <is>
          <t>Written Content</t>
        </is>
      </c>
      <c r="D682" s="24" t="inlineStr">
        <is>
          <t>Resource Development</t>
        </is>
      </c>
      <c r="E682" s="24" t="inlineStr">
        <is>
          <t>PRE</t>
        </is>
      </c>
      <c r="F682" s="25" t="n"/>
      <c r="G682" s="25" t="n"/>
      <c r="H682" s="25" t="n"/>
      <c r="I682" s="25" t="n"/>
      <c r="J682" s="26" t="inlineStr"/>
    </row>
    <row r="683">
      <c r="A683" s="23" t="inlineStr">
        <is>
          <t>T1683.002</t>
        </is>
      </c>
      <c r="B683" s="24" t="inlineStr">
        <is>
          <t>Yes</t>
        </is>
      </c>
      <c r="C683" s="24" t="inlineStr">
        <is>
          <t>Audio-Visual Content</t>
        </is>
      </c>
      <c r="D683" s="24" t="inlineStr">
        <is>
          <t>Resource Development</t>
        </is>
      </c>
      <c r="E683" s="24" t="inlineStr">
        <is>
          <t>PRE</t>
        </is>
      </c>
      <c r="F683" s="25" t="n"/>
      <c r="G683" s="25" t="n"/>
      <c r="H683" s="25" t="n"/>
      <c r="I683" s="25" t="n"/>
      <c r="J683" s="26" t="inlineStr"/>
    </row>
    <row r="684">
      <c r="A684" s="23" t="inlineStr">
        <is>
          <t>T1684</t>
        </is>
      </c>
      <c r="B684" s="24" t="inlineStr">
        <is>
          <t>No</t>
        </is>
      </c>
      <c r="C684" s="24" t="inlineStr">
        <is>
          <t>Social Engineering</t>
        </is>
      </c>
      <c r="D684" s="24" t="inlineStr">
        <is>
          <t>Stealth</t>
        </is>
      </c>
      <c r="E684" s="24" t="inlineStr">
        <is>
          <t>Linux; macOS; Office Suite; SaaS; Windows</t>
        </is>
      </c>
      <c r="F684" s="25" t="n"/>
      <c r="G684" s="25" t="n"/>
      <c r="H684" s="25" t="n"/>
      <c r="I684" s="25" t="n"/>
      <c r="J684" s="26" t="inlineStr"/>
    </row>
    <row r="685">
      <c r="A685" s="23" t="inlineStr">
        <is>
          <t>T1684.001</t>
        </is>
      </c>
      <c r="B685" s="24" t="inlineStr">
        <is>
          <t>Yes</t>
        </is>
      </c>
      <c r="C685" s="24" t="inlineStr">
        <is>
          <t>Impersonation</t>
        </is>
      </c>
      <c r="D685" s="24" t="inlineStr">
        <is>
          <t>Stealth</t>
        </is>
      </c>
      <c r="E685" s="24" t="inlineStr">
        <is>
          <t>Linux; macOS; Office Suite; SaaS; Windows</t>
        </is>
      </c>
      <c r="F685" s="25" t="n"/>
      <c r="G685" s="25" t="n"/>
      <c r="H685" s="25" t="n"/>
      <c r="I685" s="25" t="n"/>
      <c r="J685" s="26" t="inlineStr"/>
    </row>
    <row r="686">
      <c r="A686" s="23" t="inlineStr">
        <is>
          <t>T1684.002</t>
        </is>
      </c>
      <c r="B686" s="24" t="inlineStr">
        <is>
          <t>Yes</t>
        </is>
      </c>
      <c r="C686" s="24" t="inlineStr">
        <is>
          <t>Email Spoofing</t>
        </is>
      </c>
      <c r="D686" s="24" t="inlineStr">
        <is>
          <t>Stealth</t>
        </is>
      </c>
      <c r="E686" s="24" t="inlineStr">
        <is>
          <t>Linux; macOS; Office Suite; Windows</t>
        </is>
      </c>
      <c r="F686" s="25" t="n"/>
      <c r="G686" s="25" t="n"/>
      <c r="H686" s="25" t="n"/>
      <c r="I686" s="25" t="n"/>
      <c r="J686" s="26" t="inlineStr"/>
    </row>
    <row r="687">
      <c r="A687" s="23" t="inlineStr">
        <is>
          <t>T1685</t>
        </is>
      </c>
      <c r="B687" s="24" t="inlineStr">
        <is>
          <t>No</t>
        </is>
      </c>
      <c r="C687" s="24" t="inlineStr">
        <is>
          <t>Disable or Modify Tools</t>
        </is>
      </c>
      <c r="D687" s="24" t="inlineStr">
        <is>
          <t>Defense Impairment</t>
        </is>
      </c>
      <c r="E687" s="24" t="inlineStr">
        <is>
          <t>Containers; ESXi; IaaS; Linux; macOS; Network Devices; Windows</t>
        </is>
      </c>
      <c r="F687" s="25" t="n"/>
      <c r="G687" s="25" t="n"/>
      <c r="H687" s="25" t="n"/>
      <c r="I687" s="25" t="n"/>
      <c r="J687" s="26" t="inlineStr"/>
    </row>
    <row r="688">
      <c r="A688" s="23" t="inlineStr">
        <is>
          <t>T1685.001</t>
        </is>
      </c>
      <c r="B688" s="24" t="inlineStr">
        <is>
          <t>Yes</t>
        </is>
      </c>
      <c r="C688" s="24" t="inlineStr">
        <is>
          <t>Disable or Modify Windows Event Log</t>
        </is>
      </c>
      <c r="D688" s="24" t="inlineStr">
        <is>
          <t>Defense Impairment</t>
        </is>
      </c>
      <c r="E688" s="24" t="inlineStr">
        <is>
          <t>Windows</t>
        </is>
      </c>
      <c r="F688" s="25" t="n"/>
      <c r="G688" s="25" t="n"/>
      <c r="H688" s="25" t="n"/>
      <c r="I688" s="25" t="n"/>
      <c r="J688" s="26" t="inlineStr"/>
    </row>
    <row r="689">
      <c r="A689" s="23" t="inlineStr">
        <is>
          <t>T1685.002</t>
        </is>
      </c>
      <c r="B689" s="24" t="inlineStr">
        <is>
          <t>Yes</t>
        </is>
      </c>
      <c r="C689" s="24" t="inlineStr">
        <is>
          <t>Disable or Modify Cloud Log</t>
        </is>
      </c>
      <c r="D689" s="24" t="inlineStr">
        <is>
          <t>Defense Impairment</t>
        </is>
      </c>
      <c r="E689" s="24" t="inlineStr">
        <is>
          <t>IaaS; SaaS; Identity Provider; Office Suite</t>
        </is>
      </c>
      <c r="F689" s="25" t="n"/>
      <c r="G689" s="25" t="n"/>
      <c r="H689" s="25" t="n"/>
      <c r="I689" s="25" t="n"/>
      <c r="J689" s="26" t="inlineStr"/>
    </row>
    <row r="690">
      <c r="A690" s="23" t="inlineStr">
        <is>
          <t>T1685.003</t>
        </is>
      </c>
      <c r="B690" s="24" t="inlineStr">
        <is>
          <t>Yes</t>
        </is>
      </c>
      <c r="C690" s="24" t="inlineStr">
        <is>
          <t>Modify or Spoof Tool UI</t>
        </is>
      </c>
      <c r="D690" s="24" t="inlineStr">
        <is>
          <t>Defense Impairment</t>
        </is>
      </c>
      <c r="E690" s="24" t="inlineStr">
        <is>
          <t>Linux; macOS; Windows</t>
        </is>
      </c>
      <c r="F690" s="25" t="n"/>
      <c r="G690" s="25" t="n"/>
      <c r="H690" s="25" t="n"/>
      <c r="I690" s="25" t="n"/>
      <c r="J690" s="26" t="inlineStr"/>
    </row>
    <row r="691">
      <c r="A691" s="23" t="inlineStr">
        <is>
          <t>T1685.004</t>
        </is>
      </c>
      <c r="B691" s="24" t="inlineStr">
        <is>
          <t>Yes</t>
        </is>
      </c>
      <c r="C691" s="24" t="inlineStr">
        <is>
          <t>Disable or Modify Linux Audit System Log</t>
        </is>
      </c>
      <c r="D691" s="24" t="inlineStr">
        <is>
          <t>Defense Impairment</t>
        </is>
      </c>
      <c r="E691" s="24" t="inlineStr">
        <is>
          <t>Linux</t>
        </is>
      </c>
      <c r="F691" s="25" t="n"/>
      <c r="G691" s="25" t="n"/>
      <c r="H691" s="25" t="n"/>
      <c r="I691" s="25" t="n"/>
      <c r="J691" s="26" t="inlineStr"/>
    </row>
    <row r="692">
      <c r="A692" s="23" t="inlineStr">
        <is>
          <t>T1685.005</t>
        </is>
      </c>
      <c r="B692" s="24" t="inlineStr">
        <is>
          <t>Yes</t>
        </is>
      </c>
      <c r="C692" s="24" t="inlineStr">
        <is>
          <t>Clear Windows Event Logs</t>
        </is>
      </c>
      <c r="D692" s="24" t="inlineStr">
        <is>
          <t>Defense Impairment</t>
        </is>
      </c>
      <c r="E692" s="24" t="inlineStr">
        <is>
          <t>Windows</t>
        </is>
      </c>
      <c r="F692" s="25" t="n"/>
      <c r="G692" s="25" t="n"/>
      <c r="H692" s="25" t="n"/>
      <c r="I692" s="25" t="n"/>
      <c r="J692" s="26" t="inlineStr"/>
    </row>
    <row r="693">
      <c r="A693" s="23" t="inlineStr">
        <is>
          <t>T1685.006</t>
        </is>
      </c>
      <c r="B693" s="24" t="inlineStr">
        <is>
          <t>Yes</t>
        </is>
      </c>
      <c r="C693" s="24" t="inlineStr">
        <is>
          <t>Clear Linux or Mac System Logs</t>
        </is>
      </c>
      <c r="D693" s="24" t="inlineStr">
        <is>
          <t>Defense Impairment</t>
        </is>
      </c>
      <c r="E693" s="24" t="inlineStr">
        <is>
          <t>Linux; macOS</t>
        </is>
      </c>
      <c r="F693" s="25" t="n"/>
      <c r="G693" s="25" t="n"/>
      <c r="H693" s="25" t="n"/>
      <c r="I693" s="25" t="n"/>
      <c r="J693" s="26" t="inlineStr"/>
    </row>
    <row r="694">
      <c r="A694" s="23" t="inlineStr">
        <is>
          <t>T1686</t>
        </is>
      </c>
      <c r="B694" s="24" t="inlineStr">
        <is>
          <t>No</t>
        </is>
      </c>
      <c r="C694" s="24" t="inlineStr">
        <is>
          <t>Disable or Modify System Firewall</t>
        </is>
      </c>
      <c r="D694" s="24" t="inlineStr">
        <is>
          <t>Defense Impairment</t>
        </is>
      </c>
      <c r="E694" s="24" t="inlineStr">
        <is>
          <t>ESXi; Linux; macOS; Network Devices; Windows</t>
        </is>
      </c>
      <c r="F694" s="25" t="n"/>
      <c r="G694" s="25" t="n"/>
      <c r="H694" s="25" t="n"/>
      <c r="I694" s="25" t="n"/>
      <c r="J694" s="26" t="inlineStr"/>
    </row>
    <row r="695">
      <c r="A695" s="23" t="inlineStr">
        <is>
          <t>T1686.001</t>
        </is>
      </c>
      <c r="B695" s="24" t="inlineStr">
        <is>
          <t>Yes</t>
        </is>
      </c>
      <c r="C695" s="24" t="inlineStr">
        <is>
          <t>Cloud Firewall</t>
        </is>
      </c>
      <c r="D695" s="24" t="inlineStr">
        <is>
          <t>Defense Impairment</t>
        </is>
      </c>
      <c r="E695" s="24" t="inlineStr">
        <is>
          <t>IaaS</t>
        </is>
      </c>
      <c r="F695" s="25" t="n"/>
      <c r="G695" s="25" t="n"/>
      <c r="H695" s="25" t="n"/>
      <c r="I695" s="25" t="n"/>
      <c r="J695" s="26" t="inlineStr"/>
    </row>
    <row r="696">
      <c r="A696" s="23" t="inlineStr">
        <is>
          <t>T1686.002</t>
        </is>
      </c>
      <c r="B696" s="24" t="inlineStr">
        <is>
          <t>Yes</t>
        </is>
      </c>
      <c r="C696" s="24" t="inlineStr">
        <is>
          <t>Network Device Firewall</t>
        </is>
      </c>
      <c r="D696" s="24" t="inlineStr">
        <is>
          <t>Defense Impairment</t>
        </is>
      </c>
      <c r="E696" s="24" t="inlineStr">
        <is>
          <t>Network Devices</t>
        </is>
      </c>
      <c r="F696" s="25" t="n"/>
      <c r="G696" s="25" t="n"/>
      <c r="H696" s="25" t="n"/>
      <c r="I696" s="25" t="n"/>
      <c r="J696" s="26" t="inlineStr"/>
    </row>
    <row r="697">
      <c r="A697" s="23" t="inlineStr">
        <is>
          <t>T1686.003</t>
        </is>
      </c>
      <c r="B697" s="24" t="inlineStr">
        <is>
          <t>Yes</t>
        </is>
      </c>
      <c r="C697" s="24" t="inlineStr">
        <is>
          <t>Windows Host Firewall</t>
        </is>
      </c>
      <c r="D697" s="24" t="inlineStr">
        <is>
          <t>Defense Impairment</t>
        </is>
      </c>
      <c r="E697" s="24" t="inlineStr">
        <is>
          <t>Windows</t>
        </is>
      </c>
      <c r="F697" s="25" t="n"/>
      <c r="G697" s="25" t="n"/>
      <c r="H697" s="25" t="n"/>
      <c r="I697" s="25" t="n"/>
      <c r="J697" s="26" t="inlineStr"/>
    </row>
    <row r="698">
      <c r="A698" s="23" t="inlineStr">
        <is>
          <t>T1687</t>
        </is>
      </c>
      <c r="B698" s="24" t="inlineStr">
        <is>
          <t>No</t>
        </is>
      </c>
      <c r="C698" s="24" t="inlineStr">
        <is>
          <t>Exploitation for Defense Impairment</t>
        </is>
      </c>
      <c r="D698" s="24" t="inlineStr">
        <is>
          <t>Defense Impairment</t>
        </is>
      </c>
      <c r="E698" s="24" t="inlineStr">
        <is>
          <t>IaaS; Linux; macOS; SaaS; Windows</t>
        </is>
      </c>
      <c r="F698" s="25" t="n"/>
      <c r="G698" s="25" t="n"/>
      <c r="H698" s="25" t="n"/>
      <c r="I698" s="25" t="n"/>
      <c r="J698" s="26" t="inlineStr"/>
    </row>
    <row r="699">
      <c r="A699" s="23" t="inlineStr">
        <is>
          <t>T1688</t>
        </is>
      </c>
      <c r="B699" s="24" t="inlineStr">
        <is>
          <t>No</t>
        </is>
      </c>
      <c r="C699" s="24" t="inlineStr">
        <is>
          <t>Safe Mode Boot</t>
        </is>
      </c>
      <c r="D699" s="24" t="inlineStr">
        <is>
          <t>Defense Impairment</t>
        </is>
      </c>
      <c r="E699" s="24" t="inlineStr">
        <is>
          <t>Windows</t>
        </is>
      </c>
      <c r="F699" s="25" t="n"/>
      <c r="G699" s="25" t="n"/>
      <c r="H699" s="25" t="n"/>
      <c r="I699" s="25" t="n"/>
      <c r="J699" s="26" t="inlineStr"/>
    </row>
    <row r="700">
      <c r="A700" s="23" t="inlineStr">
        <is>
          <t>T1689</t>
        </is>
      </c>
      <c r="B700" s="24" t="inlineStr">
        <is>
          <t>No</t>
        </is>
      </c>
      <c r="C700" s="24" t="inlineStr">
        <is>
          <t>Downgrade Attack</t>
        </is>
      </c>
      <c r="D700" s="24" t="inlineStr">
        <is>
          <t>Defense Impairment</t>
        </is>
      </c>
      <c r="E700" s="24" t="inlineStr">
        <is>
          <t>macOS; Windows; Linux</t>
        </is>
      </c>
      <c r="F700" s="25" t="n"/>
      <c r="G700" s="25" t="n"/>
      <c r="H700" s="25" t="n"/>
      <c r="I700" s="25" t="n"/>
      <c r="J700" s="26" t="inlineStr"/>
    </row>
    <row r="701">
      <c r="A701" s="23" t="inlineStr">
        <is>
          <t>T1690</t>
        </is>
      </c>
      <c r="B701" s="24" t="inlineStr">
        <is>
          <t>No</t>
        </is>
      </c>
      <c r="C701" s="24" t="inlineStr">
        <is>
          <t>Prevent Command History Logging</t>
        </is>
      </c>
      <c r="D701" s="24" t="inlineStr">
        <is>
          <t>Defense Impairment</t>
        </is>
      </c>
      <c r="E701" s="24" t="inlineStr">
        <is>
          <t>ESXi; Linux; macOS; Network Devices; Windows</t>
        </is>
      </c>
      <c r="F701" s="25" t="n"/>
      <c r="G701" s="25" t="n"/>
      <c r="H701" s="25" t="n"/>
      <c r="I701" s="25" t="n"/>
      <c r="J701" s="26" t="inlineStr"/>
    </row>
  </sheetData>
  <autoFilter ref="A4:J701"/>
  <mergeCells count="1">
    <mergeCell ref="A2:J2"/>
  </mergeCells>
  <conditionalFormatting sqref="G5:G701">
    <cfRule type="colorScale" priority="1">
      <colorScale>
        <cfvo type="num" val="0"/>
        <cfvo type="num" val="1.5"/>
        <cfvo type="num" val="3"/>
        <color rgb="00F4A6A6"/>
        <color rgb="00FFE9A8"/>
        <color rgb="00A8D5B5"/>
      </colorScale>
    </cfRule>
  </conditionalFormatting>
  <dataValidations count="2">
    <dataValidation sqref="F5:F701" showDropDown="0" showInputMessage="0" showErrorMessage="0" allowBlank="1" type="list">
      <formula1>"Y,N"</formula1>
    </dataValidation>
    <dataValidation sqref="G5:G701" showDropDown="0" showInputMessage="0" showErrorMessage="0" allowBlank="1" type="list">
      <formula1>"0,1,2,3"</formula1>
    </dataValidation>
  </dataValidations>
  <pageMargins left="0.75" right="0.75" top="1" bottom="1" header="0.5" footer="0.5"/>
</worksheet>
</file>

<file path=xl/worksheets/sheet12.xml><?xml version="1.0" encoding="utf-8"?>
<worksheet xmlns="http://schemas.openxmlformats.org/spreadsheetml/2006/main">
  <sheetPr>
    <outlinePr summaryBelow="1" summaryRight="1"/>
    <pageSetUpPr/>
  </sheetPr>
  <dimension ref="A2:I27"/>
  <sheetViews>
    <sheetView showGridLines="0" workbookViewId="0">
      <pane ySplit="6" topLeftCell="A7" activePane="bottomLeft" state="frozen"/>
      <selection pane="bottomLeft" activeCell="A1" sqref="A1"/>
    </sheetView>
  </sheetViews>
  <sheetFormatPr baseColWidth="8" defaultRowHeight="15"/>
  <cols>
    <col width="10" customWidth="1" min="1" max="1"/>
    <col width="46" customWidth="1" min="2" max="2"/>
    <col width="12" customWidth="1" min="3" max="3"/>
    <col width="10" customWidth="1" min="4" max="4"/>
    <col width="12" customWidth="1" min="5" max="5"/>
    <col width="10" customWidth="1" min="6" max="6"/>
    <col width="10" customWidth="1" min="7" max="7"/>
    <col width="28" customWidth="1" min="8" max="8"/>
    <col width="34" customWidth="1" min="9" max="9"/>
  </cols>
  <sheetData>
    <row r="2">
      <c r="B2" s="1" t="inlineStr">
        <is>
          <t>TID-CMM Dashboard</t>
        </is>
      </c>
    </row>
    <row r="3">
      <c r="B3" s="2">
        <f>Setup!C4&amp;"  ·  assessed "&amp;Setup!C5&amp;"  ·  "&amp;Setup!C7</f>
        <v/>
      </c>
    </row>
    <row r="6" ht="30" customHeight="1">
      <c r="A6" s="10" t="inlineStr">
        <is>
          <t>Domain</t>
        </is>
      </c>
      <c r="B6" s="10" t="inlineStr">
        <is>
          <t>Name</t>
        </is>
      </c>
      <c r="C6" s="10" t="inlineStr">
        <is>
          <t>Weight %</t>
        </is>
      </c>
      <c r="D6" s="10" t="inlineStr">
        <is>
          <t>Score</t>
        </is>
      </c>
      <c r="E6" s="10" t="inlineStr">
        <is>
          <t>Adjusted</t>
        </is>
      </c>
      <c r="F6" s="10" t="inlineStr">
        <is>
          <t>Target</t>
        </is>
      </c>
      <c r="G6" s="10" t="inlineStr">
        <is>
          <t>Gap</t>
        </is>
      </c>
      <c r="H6" s="10" t="inlineStr">
        <is>
          <t>Band</t>
        </is>
      </c>
      <c r="I6" s="10" t="inlineStr">
        <is>
          <t>Constraint applied</t>
        </is>
      </c>
    </row>
    <row r="7">
      <c r="A7" s="6" t="inlineStr">
        <is>
          <t>TI</t>
        </is>
      </c>
      <c r="B7" s="11" t="inlineStr">
        <is>
          <t>Threat Intelligence &amp; Adversary Prioritisation</t>
        </is>
      </c>
      <c r="C7" s="11">
        <f>Setup!$C$17</f>
        <v/>
      </c>
      <c r="D7" s="31">
        <f>'TI'!E13</f>
        <v/>
      </c>
      <c r="E7" s="32">
        <f>IF(D7="","",MIN(D7,IF(D11="",5,D11+1)))</f>
        <v/>
      </c>
      <c r="F7" s="11">
        <f>Setup!$D$17</f>
        <v/>
      </c>
      <c r="G7" s="31">
        <f>IF(E7="","",MAX(0,F7-E7))</f>
        <v/>
      </c>
      <c r="H7" s="11">
        <f>IF(E7="","",IF(E7&gt;=5,"L5 Adaptive",IF(E7&gt;=4,"L4 Measured &amp; Validated",IF(E7&gt;=3,"L3 Threat-Informed",IF(E7&gt;=2,"L2 Repeatable",IF(E7&gt;=1,"L1 Ad hoc","L0 Absent"))))))</f>
        <v/>
      </c>
      <c r="I7" s="14">
        <f>IF(D7="","",IF(D7&gt;IF(D11="",5,D11+1),"C1 validation ceiling",""))</f>
        <v/>
      </c>
    </row>
    <row r="8">
      <c r="A8" s="6" t="inlineStr">
        <is>
          <t>TM</t>
        </is>
      </c>
      <c r="B8" s="11" t="inlineStr">
        <is>
          <t>Threat Modeling &amp; Attack Path Analysis</t>
        </is>
      </c>
      <c r="C8" s="11">
        <f>Setup!$C$18</f>
        <v/>
      </c>
      <c r="D8" s="31">
        <f>'TM'!E14</f>
        <v/>
      </c>
      <c r="E8" s="32">
        <f>IF(D8="","",MIN(D8,IF(D11="",5,D11+1)))</f>
        <v/>
      </c>
      <c r="F8" s="11">
        <f>Setup!$D$18</f>
        <v/>
      </c>
      <c r="G8" s="31">
        <f>IF(E8="","",MAX(0,F8-E8))</f>
        <v/>
      </c>
      <c r="H8" s="11">
        <f>IF(E8="","",IF(E8&gt;=5,"L5 Adaptive",IF(E8&gt;=4,"L4 Measured &amp; Validated",IF(E8&gt;=3,"L3 Threat-Informed",IF(E8&gt;=2,"L2 Repeatable",IF(E8&gt;=1,"L1 Ad hoc","L0 Absent"))))))</f>
        <v/>
      </c>
      <c r="I8" s="14">
        <f>IF(D8="","",IF(D8&gt;IF(D11="",5,D11+1),"C1 validation ceiling",""))</f>
        <v/>
      </c>
    </row>
    <row r="9">
      <c r="A9" s="6" t="inlineStr">
        <is>
          <t>DC</t>
        </is>
      </c>
      <c r="B9" s="11" t="inlineStr">
        <is>
          <t>Telemetry &amp; Detection Coverage</t>
        </is>
      </c>
      <c r="C9" s="11">
        <f>Setup!$C$19</f>
        <v/>
      </c>
      <c r="D9" s="31">
        <f>'DC'!E13</f>
        <v/>
      </c>
      <c r="E9" s="32">
        <f>IF(D9="","",MIN(D9,IF(D11="",5,D11+1)))</f>
        <v/>
      </c>
      <c r="F9" s="11">
        <f>Setup!$D$19</f>
        <v/>
      </c>
      <c r="G9" s="31">
        <f>IF(E9="","",MAX(0,F9-E9))</f>
        <v/>
      </c>
      <c r="H9" s="11">
        <f>IF(E9="","",IF(E9&gt;=5,"L5 Adaptive",IF(E9&gt;=4,"L4 Measured &amp; Validated",IF(E9&gt;=3,"L3 Threat-Informed",IF(E9&gt;=2,"L2 Repeatable",IF(E9&gt;=1,"L1 Ad hoc","L0 Absent"))))))</f>
        <v/>
      </c>
      <c r="I9" s="14">
        <f>IF(D9="","",IF(D9&gt;IF(D11="",5,D11+1),"C1 validation ceiling",""))</f>
        <v/>
      </c>
    </row>
    <row r="10">
      <c r="A10" s="6" t="inlineStr">
        <is>
          <t>DE</t>
        </is>
      </c>
      <c r="B10" s="11" t="inlineStr">
        <is>
          <t>Detection Engineering</t>
        </is>
      </c>
      <c r="C10" s="11">
        <f>Setup!$C$20</f>
        <v/>
      </c>
      <c r="D10" s="31">
        <f>'DE'!E17</f>
        <v/>
      </c>
      <c r="E10" s="32">
        <f>IF(D10="","",MIN(D10,IF(D9="",5,D9+1),IF(D11="",5,D11+1)))</f>
        <v/>
      </c>
      <c r="F10" s="11">
        <f>Setup!$D$20</f>
        <v/>
      </c>
      <c r="G10" s="31">
        <f>IF(E10="","",MAX(0,F10-E10))</f>
        <v/>
      </c>
      <c r="H10" s="11">
        <f>IF(E10="","",IF(E10&gt;=5,"L5 Adaptive",IF(E10&gt;=4,"L4 Measured &amp; Validated",IF(E10&gt;=3,"L3 Threat-Informed",IF(E10&gt;=2,"L2 Repeatable",IF(E10&gt;=1,"L1 Ad hoc","L0 Absent"))))))</f>
        <v/>
      </c>
      <c r="I10" s="14">
        <f>IF(D10="","",IF(D10&gt;MIN(IF(D9="",5,D9+1),IF(D11="",5,D11+1)),IF(D10&gt;IF(D11="",5,D11+1),"C1 validation ceiling","C2 visibility ceiling"),""))</f>
        <v/>
      </c>
    </row>
    <row r="11">
      <c r="A11" s="6" t="inlineStr">
        <is>
          <t>AV</t>
        </is>
      </c>
      <c r="B11" s="11" t="inlineStr">
        <is>
          <t>Adversarial Validation &amp; Emulation</t>
        </is>
      </c>
      <c r="C11" s="11">
        <f>Setup!$C$21</f>
        <v/>
      </c>
      <c r="D11" s="31">
        <f>'AV'!E15</f>
        <v/>
      </c>
      <c r="E11" s="32">
        <f>IF(D11="","",D11)</f>
        <v/>
      </c>
      <c r="F11" s="11">
        <f>Setup!$D$21</f>
        <v/>
      </c>
      <c r="G11" s="31">
        <f>IF(E11="","",MAX(0,F11-E11))</f>
        <v/>
      </c>
      <c r="H11" s="11">
        <f>IF(E11="","",IF(E11&gt;=5,"L5 Adaptive",IF(E11&gt;=4,"L4 Measured &amp; Validated",IF(E11&gt;=3,"L3 Threat-Informed",IF(E11&gt;=2,"L2 Repeatable",IF(E11&gt;=1,"L1 Ad hoc","L0 Absent"))))))</f>
        <v/>
      </c>
      <c r="I11" s="14">
        <f>IF(D11="","","")</f>
        <v/>
      </c>
    </row>
    <row r="12">
      <c r="A12" s="6" t="inlineStr">
        <is>
          <t>AA</t>
        </is>
      </c>
      <c r="B12" s="11" t="inlineStr">
        <is>
          <t>Analytics, Automation &amp; Hunting</t>
        </is>
      </c>
      <c r="C12" s="11">
        <f>Setup!$C$22</f>
        <v/>
      </c>
      <c r="D12" s="31">
        <f>'AA'!E15</f>
        <v/>
      </c>
      <c r="E12" s="32">
        <f>IF(D12="","",MIN(D12,IF(D11="",5,D11+1)))</f>
        <v/>
      </c>
      <c r="F12" s="11">
        <f>Setup!$D$22</f>
        <v/>
      </c>
      <c r="G12" s="31">
        <f>IF(E12="","",MAX(0,F12-E12))</f>
        <v/>
      </c>
      <c r="H12" s="11">
        <f>IF(E12="","",IF(E12&gt;=5,"L5 Adaptive",IF(E12&gt;=4,"L4 Measured &amp; Validated",IF(E12&gt;=3,"L3 Threat-Informed",IF(E12&gt;=2,"L2 Repeatable",IF(E12&gt;=1,"L1 Ad hoc","L0 Absent"))))))</f>
        <v/>
      </c>
      <c r="I12" s="14">
        <f>IF(D12="","",IF(D12&gt;IF(D11="",5,D11+1),"C1 validation ceiling",""))</f>
        <v/>
      </c>
    </row>
    <row r="13">
      <c r="A13" s="6" t="inlineStr">
        <is>
          <t>IR</t>
        </is>
      </c>
      <c r="B13" s="11" t="inlineStr">
        <is>
          <t>Incident Response &amp; Recovery</t>
        </is>
      </c>
      <c r="C13" s="11">
        <f>Setup!$C$23</f>
        <v/>
      </c>
      <c r="D13" s="31">
        <f>'IR'!E13</f>
        <v/>
      </c>
      <c r="E13" s="32">
        <f>IF(D13="","",MIN(D13,IF(D11="",5,D11+1)))</f>
        <v/>
      </c>
      <c r="F13" s="11">
        <f>Setup!$D$23</f>
        <v/>
      </c>
      <c r="G13" s="31">
        <f>IF(E13="","",MAX(0,F13-E13))</f>
        <v/>
      </c>
      <c r="H13" s="11">
        <f>IF(E13="","",IF(E13&gt;=5,"L5 Adaptive",IF(E13&gt;=4,"L4 Measured &amp; Validated",IF(E13&gt;=3,"L3 Threat-Informed",IF(E13&gt;=2,"L2 Repeatable",IF(E13&gt;=1,"L1 Ad hoc","L0 Absent"))))))</f>
        <v/>
      </c>
      <c r="I13" s="14">
        <f>IF(D13="","",IF(D13&gt;IF(D11="",5,D11+1),"C1 validation ceiling",""))</f>
        <v/>
      </c>
    </row>
    <row r="14">
      <c r="A14" s="6" t="inlineStr">
        <is>
          <t>GV</t>
        </is>
      </c>
      <c r="B14" s="11" t="inlineStr">
        <is>
          <t>Governance, Metrics &amp; Continuous Improvement</t>
        </is>
      </c>
      <c r="C14" s="11">
        <f>Setup!$C$24</f>
        <v/>
      </c>
      <c r="D14" s="31">
        <f>'GV'!E14</f>
        <v/>
      </c>
      <c r="E14" s="32">
        <f>IF(D14="","",MIN(D14,IF(D11="",5,D11+1)))</f>
        <v/>
      </c>
      <c r="F14" s="11">
        <f>Setup!$D$24</f>
        <v/>
      </c>
      <c r="G14" s="31">
        <f>IF(E14="","",MAX(0,F14-E14))</f>
        <v/>
      </c>
      <c r="H14" s="11">
        <f>IF(E14="","",IF(E14&gt;=5,"L5 Adaptive",IF(E14&gt;=4,"L4 Measured &amp; Validated",IF(E14&gt;=3,"L3 Threat-Informed",IF(E14&gt;=2,"L2 Repeatable",IF(E14&gt;=1,"L1 Ad hoc","L0 Absent"))))))</f>
        <v/>
      </c>
      <c r="I14" s="14">
        <f>IF(D14="","",IF(D14&gt;IF(D11="",5,D11+1),"C1 validation ceiling",""))</f>
        <v/>
      </c>
    </row>
    <row r="15">
      <c r="B15" s="33" t="inlineStr">
        <is>
          <t>OVERALL (weighted, adjusted)</t>
        </is>
      </c>
      <c r="C15" s="12">
        <f>SUM(C7:C14)</f>
        <v/>
      </c>
      <c r="D15" s="34">
        <f>IF(SUM(C7:C14)=0,"",SUMPRODUCT(C7:C14,N(D7:D14))/SUM(C7:C14))</f>
        <v/>
      </c>
      <c r="E15" s="35">
        <f>IF(SUM(C7:C14)=0,"",SUMPRODUCT(C7:C14,N(E7:E14))/SUM(C7:C14))</f>
        <v/>
      </c>
      <c r="F15" s="36">
        <f>IF(SUM(C7:C14)=0,"",SUMPRODUCT(C7:C14,N(F7:F14))/SUM(C7:C14))</f>
        <v/>
      </c>
      <c r="H15" s="37">
        <f>IF(E15="","",IF(E15&gt;=5,"L5 Adaptive",IF(E15&gt;=4,"L4 Measured &amp; Validated",IF(E15&gt;=3,"L3 Threat-Informed",IF(E15&gt;=2,"L2 Repeatable",IF(E15&gt;=1,"L1 Ad hoc","L0 Absent"))))))</f>
        <v/>
      </c>
    </row>
    <row r="16">
      <c r="B16" s="7" t="inlineStr">
        <is>
          <t>Column D is the self-assessed score. Column E is after integrity constraints C1/C2. Report column E.</t>
        </is>
      </c>
    </row>
    <row r="18">
      <c r="B18" s="3" t="inlineStr">
        <is>
          <t>Headline indicators</t>
        </is>
      </c>
    </row>
    <row r="19">
      <c r="B19" s="11" t="inlineStr">
        <is>
          <t>Overall maturity (adjusted)</t>
        </is>
      </c>
      <c r="D19" s="38">
        <f>IF(E15="","",E15)</f>
        <v/>
      </c>
    </row>
    <row r="20">
      <c r="B20" s="11" t="inlineStr">
        <is>
          <t>Self-assessed before constraints</t>
        </is>
      </c>
      <c r="D20" s="38">
        <f>IF(D15="","",D15)</f>
        <v/>
      </c>
    </row>
    <row r="21">
      <c r="B21" s="11" t="inlineStr">
        <is>
          <t>Weakest domain</t>
        </is>
      </c>
      <c r="D21" s="17">
        <f>IF(COUNT(E7:E14)=0,"",INDEX(A7:A14,MATCH(MIN(E7:E14),E7:E14,0)))</f>
        <v/>
      </c>
    </row>
    <row r="22">
      <c r="B22" s="11" t="inlineStr">
        <is>
          <t>Strongest domain</t>
        </is>
      </c>
      <c r="D22" s="17">
        <f>IF(COUNT(E7:E14)=0,"",INDEX(A7:A14,MATCH(MAX(E7:E14),E7:E14,0)))</f>
        <v/>
      </c>
    </row>
    <row r="23">
      <c r="B23" s="11" t="inlineStr">
        <is>
          <t>ATT&amp;CK Validated Coverage Score</t>
        </is>
      </c>
      <c r="D23" s="39">
        <f>'ATT&amp;CK Coverage'!M9</f>
        <v/>
      </c>
    </row>
    <row r="24">
      <c r="B24" s="11" t="inlineStr">
        <is>
          <t>Techniques in scope</t>
        </is>
      </c>
      <c r="D24" s="40">
        <f>'ATT&amp;CK Coverage'!M6</f>
        <v/>
      </c>
    </row>
    <row r="25">
      <c r="B25" s="11" t="inlineStr">
        <is>
          <t>In-scope techniques with no telemetry</t>
        </is>
      </c>
      <c r="D25" s="39">
        <f>'ATT&amp;CK Coverage'!M12</f>
        <v/>
      </c>
    </row>
    <row r="26">
      <c r="B26" s="11" t="inlineStr">
        <is>
          <t>Unevidenced 4s and 5s across all domains</t>
        </is>
      </c>
      <c r="D26" s="40">
        <f>'TI'!E15+'TM'!E16+'DC'!E15+'DE'!E19+'AV'!E17+'AA'!E17+'IR'!E15+'GV'!E16</f>
        <v/>
      </c>
    </row>
    <row r="27">
      <c r="B27" s="11" t="inlineStr">
        <is>
          <t>Movement since previous assessment</t>
        </is>
      </c>
      <c r="D27" s="41">
        <f>IF(OR(E15="",N(Setup!C12)=0),"n/a",E15-N(Setup!C12))</f>
        <v/>
      </c>
    </row>
  </sheetData>
  <conditionalFormatting sqref="E7:E14">
    <cfRule type="colorScale" priority="1">
      <colorScale>
        <cfvo type="num" val="0"/>
        <cfvo type="num" val="3"/>
        <cfvo type="num" val="5"/>
        <color rgb="00F4A6A6"/>
        <color rgb="00FFE9A8"/>
        <color rgb="00A8D5B5"/>
      </colorScale>
    </cfRule>
  </conditionalFormatting>
  <pageMargins left="0.75" right="0.75" top="1" bottom="1" header="0.5" footer="0.5"/>
  <drawing xmlns:r="http://schemas.openxmlformats.org/officeDocument/2006/relationships" r:id="rId1"/>
</worksheet>
</file>

<file path=xl/worksheets/sheet13.xml><?xml version="1.0" encoding="utf-8"?>
<worksheet xmlns="http://schemas.openxmlformats.org/spreadsheetml/2006/main">
  <sheetPr>
    <outlinePr summaryBelow="1" summaryRight="1"/>
    <pageSetUpPr/>
  </sheetPr>
  <dimension ref="A1:K62"/>
  <sheetViews>
    <sheetView showGridLines="0" workbookViewId="0">
      <pane ySplit="4" topLeftCell="A5" activePane="bottomLeft" state="frozen"/>
      <selection pane="bottomLeft" activeCell="A1" sqref="A1"/>
    </sheetView>
  </sheetViews>
  <sheetFormatPr baseColWidth="8" defaultRowHeight="15"/>
  <cols>
    <col width="8" customWidth="1" min="1" max="1"/>
    <col width="9" customWidth="1" min="2" max="2"/>
    <col width="34" customWidth="1" min="3" max="3"/>
    <col width="10" customWidth="1" min="4" max="4"/>
    <col width="9" customWidth="1" min="5" max="5"/>
    <col width="8" customWidth="1" min="6" max="6"/>
    <col width="11" customWidth="1" min="7" max="7"/>
    <col width="74" customWidth="1" min="8" max="8"/>
    <col width="52" customWidth="1" min="9" max="9"/>
    <col width="20" customWidth="1" min="10" max="10"/>
    <col width="12" customWidth="1" min="11" max="11"/>
  </cols>
  <sheetData>
    <row r="1">
      <c r="A1" s="1" t="inlineStr">
        <is>
          <t>Prioritised improvement roadmap</t>
        </is>
      </c>
    </row>
    <row r="2">
      <c r="A2" s="22" t="inlineStr">
        <is>
          <t>Impact = domain weight x sub-capability weight x gap to target. Sort or filter on Impact to sequence the work. 'What good looks like next' is the descriptor for the level above your current score.</t>
        </is>
      </c>
    </row>
    <row r="4" ht="30" customHeight="1">
      <c r="A4" s="10" t="inlineStr">
        <is>
          <t>ID</t>
        </is>
      </c>
      <c r="B4" s="10" t="inlineStr">
        <is>
          <t>Domain</t>
        </is>
      </c>
      <c r="C4" s="10" t="inlineStr">
        <is>
          <t>Sub-capability</t>
        </is>
      </c>
      <c r="D4" s="10" t="inlineStr">
        <is>
          <t>Current</t>
        </is>
      </c>
      <c r="E4" s="10" t="inlineStr">
        <is>
          <t>Target</t>
        </is>
      </c>
      <c r="F4" s="10" t="inlineStr">
        <is>
          <t>Gap</t>
        </is>
      </c>
      <c r="G4" s="10" t="inlineStr">
        <is>
          <t>Impact</t>
        </is>
      </c>
      <c r="H4" s="10" t="inlineStr">
        <is>
          <t>What good looks like at the next level</t>
        </is>
      </c>
      <c r="I4" s="10" t="inlineStr">
        <is>
          <t>Evidence to produce</t>
        </is>
      </c>
      <c r="J4" s="10" t="inlineStr">
        <is>
          <t>Owner</t>
        </is>
      </c>
      <c r="K4" s="10" t="inlineStr">
        <is>
          <t>Due</t>
        </is>
      </c>
    </row>
    <row r="5" ht="40" customHeight="1">
      <c r="A5" s="42" t="inlineStr">
        <is>
          <t>TI.1</t>
        </is>
      </c>
      <c r="B5" s="24" t="inlineStr">
        <is>
          <t>TI</t>
        </is>
      </c>
      <c r="C5" s="24" t="inlineStr">
        <is>
          <t>Intelligence requirements and PIRs</t>
        </is>
      </c>
      <c r="D5" s="43">
        <f>'TI'!E6</f>
        <v/>
      </c>
      <c r="E5" s="43">
        <f>'TI'!F6</f>
        <v/>
      </c>
      <c r="F5" s="44">
        <f>IF(OR(D5="",D5="NA"),"",MAX(0,E5-N(D5)))</f>
        <v/>
      </c>
      <c r="G5" s="45">
        <f>IF(F5="","",Setup!$C$17/100*18.0/100*F5*1000)</f>
        <v/>
      </c>
      <c r="H5" s="46">
        <f>IF(OR(D5="",D5="NA"),"",IF(N(D5)&gt;=5,"At the top of the scale — sustain and contribute back.",CHOOSE(N(D5)+2,"No intelligence requirements exist. Collection is undirected.","Informal requirements held by one analyst; expressed as topics of interest rather than questions.","A written PIR list exists and is reviewed annually, but is generic and not tied to specific decisions.","PIRs are decomposed into specific intelligence requirements (SIRs) and essential elements of information (EEIs), each tied to a named decision-maker and a business risk.","PIR satisfaction is measured — each requirement has a coverage and confidence rating, gaps are tracked, and collection is retasked on a defined cadence.","PIRs are dynamically re-prioritised from operational signal (incidents, hunts, emulation results, sector reporting) with measured time-to-retask.")))</f>
        <v/>
      </c>
      <c r="I5" s="47" t="inlineStr">
        <is>
          <t>Signed PIR/SIR register with named decision owners; Requirement satisfaction and collection-gap tracker; Retasking log with dates</t>
        </is>
      </c>
      <c r="J5" s="43">
        <f>'TI'!I6</f>
        <v/>
      </c>
      <c r="K5" s="9" t="n"/>
    </row>
    <row r="6" ht="40" customHeight="1">
      <c r="A6" s="42" t="inlineStr">
        <is>
          <t>TI.2</t>
        </is>
      </c>
      <c r="B6" s="24" t="inlineStr">
        <is>
          <t>TI</t>
        </is>
      </c>
      <c r="C6" s="24" t="inlineStr">
        <is>
          <t>Threat profile and adversary prioritisation</t>
        </is>
      </c>
      <c r="D6" s="43">
        <f>'TI'!E7</f>
        <v/>
      </c>
      <c r="E6" s="43">
        <f>'TI'!F7</f>
        <v/>
      </c>
      <c r="F6" s="44">
        <f>IF(OR(D6="",D6="NA"),"",MAX(0,E6-N(D6)))</f>
        <v/>
      </c>
      <c r="G6" s="45">
        <f>IF(F6="","",Setup!$C$17/100*20.0/100*F6*1000)</f>
        <v/>
      </c>
      <c r="H6" s="46">
        <f>IF(OR(D6="",D6="NA"),"",IF(N(D6)&gt;=5,"At the top of the scale — sustain and contribute back.",CHOOSE(N(D6)+2,"No threat profile. 'Everyone is a target' is the operating assumption.","An informal list of headline actors, largely drawn from vendor marketing and news cycles.","A documented threat profile exists, refreshed annually, based mainly on sector reporting.","Threat profile is built from sector, geography, technology stack, crown-jewel exposure and observed activity; actors are ranked by a documented relevance methodology and mapped to ATT&amp;CK Groups and Campaigns.","Profile is re-scored at least quarterly against new reporting and internal telemetry; changes in ranking produce recorded downstream tasking to threat modeling, detection engineering and emulation.","Profile is continuously maintained, includes emerging and unattributed behaviour clusters, incorporates supply-chain and insider actors, and drives automated re-prioritisation of the detection backlog.")))</f>
        <v/>
      </c>
      <c r="I6" s="47" t="inlineStr">
        <is>
          <t>Threat profile document with ranking methodology and ATT&amp;CK Group/Campaign IDs; Quarterly re-score records; Tasking records showing profile change to backlog change</t>
        </is>
      </c>
      <c r="J6" s="43">
        <f>'TI'!I7</f>
        <v/>
      </c>
      <c r="K6" s="9" t="n"/>
    </row>
    <row r="7" ht="40" customHeight="1">
      <c r="A7" s="42" t="inlineStr">
        <is>
          <t>TI.3</t>
        </is>
      </c>
      <c r="B7" s="24" t="inlineStr">
        <is>
          <t>TI</t>
        </is>
      </c>
      <c r="C7" s="24" t="inlineStr">
        <is>
          <t>Technical CTI ingestion and indicator lifecycle</t>
        </is>
      </c>
      <c r="D7" s="43">
        <f>'TI'!E8</f>
        <v/>
      </c>
      <c r="E7" s="43">
        <f>'TI'!F8</f>
        <v/>
      </c>
      <c r="F7" s="44">
        <f>IF(OR(D7="",D7="NA"),"",MAX(0,E7-N(D7)))</f>
        <v/>
      </c>
      <c r="G7" s="45">
        <f>IF(F7="","",Setup!$C$17/100*14.0/100*F7*1000)</f>
        <v/>
      </c>
      <c r="H7" s="46">
        <f>IF(OR(D7="",D7="NA"),"",IF(N(D7)&gt;=5,"At the top of the scale — sustain and contribute back.",CHOOSE(N(D7)+2,"No indicator ingestion, or manual copy-paste from emails.","Indicators are loaded ad hoc during incidents; nothing is retired.","A TIP or equivalent ingests feeds automatically; deduplication and basic scoring exist; retirement is manual and inconsistent.","Indicators carry confidence, source, ATT&amp;CK context and expiry; deployment target (block, alert, enrich, hunt) is decided by score, not by default.","Indicator hit rates, false-positive rates and feed value are measured per source; low-value feeds are cancelled on the evidence.","Lifecycle is fully automated including sunset, with feedback from detection outcomes re-scoring source reliability, and internally derived indicators promoted back to the TIP.")))</f>
        <v/>
      </c>
      <c r="I7" s="47" t="inlineStr">
        <is>
          <t>TIP configuration and lifecycle policy; Per-feed hit-rate/FP report; Feed decommissioning decision record</t>
        </is>
      </c>
      <c r="J7" s="43">
        <f>'TI'!I8</f>
        <v/>
      </c>
      <c r="K7" s="9" t="n"/>
    </row>
    <row r="8" ht="40" customHeight="1">
      <c r="A8" s="42" t="inlineStr">
        <is>
          <t>TI.4</t>
        </is>
      </c>
      <c r="B8" s="24" t="inlineStr">
        <is>
          <t>TI</t>
        </is>
      </c>
      <c r="C8" s="24" t="inlineStr">
        <is>
          <t>TTP extraction and ATT&amp;CK mapping discipline</t>
        </is>
      </c>
      <c r="D8" s="43">
        <f>'TI'!E9</f>
        <v/>
      </c>
      <c r="E8" s="43">
        <f>'TI'!F9</f>
        <v/>
      </c>
      <c r="F8" s="44">
        <f>IF(OR(D8="",D8="NA"),"",MAX(0,E8-N(D8)))</f>
        <v/>
      </c>
      <c r="G8" s="45">
        <f>IF(F8="","",Setup!$C$17/100*18.0/100*F8*1000)</f>
        <v/>
      </c>
      <c r="H8" s="46">
        <f>IF(OR(D8="",D8="NA"),"",IF(N(D8)&gt;=5,"At the top of the scale — sustain and contribute back.",CHOOSE(N(D8)+2,"Reports are read and filed. No structured extraction.","Analysts occasionally note technique IDs in prose.","Reports are tagged with ATT&amp;CK technique IDs, mostly at parent-technique level, stored in a searchable repository.","Extraction reaches sub-technique and *procedure* level — the specific command line, API call, registry path or protocol behaviour — recorded in a structured schema with source citation and confidence.","Extraction quality is reviewed; coverage of the prioritised threat profile by extracted procedures is measured; ambiguous mappings are arbitrated and the rationale recorded.","Extraction is partly automated (NLP-assisted with human validation), feeds a behaviour library reused by threat modeling, detection engineering and emulation, and is contributed to community knowledge bases.")))</f>
        <v/>
      </c>
      <c r="I8" s="47" t="inlineStr">
        <is>
          <t>Structured TTP/procedure library with citations; Mapping quality-review records; Behaviour library referenced by detection tickets</t>
        </is>
      </c>
      <c r="J8" s="43">
        <f>'TI'!I9</f>
        <v/>
      </c>
      <c r="K8" s="9" t="n"/>
    </row>
    <row r="9" ht="40" customHeight="1">
      <c r="A9" s="42" t="inlineStr">
        <is>
          <t>TI.5</t>
        </is>
      </c>
      <c r="B9" s="24" t="inlineStr">
        <is>
          <t>TI</t>
        </is>
      </c>
      <c r="C9" s="24" t="inlineStr">
        <is>
          <t>Intelligence-to-detection tasking</t>
        </is>
      </c>
      <c r="D9" s="43">
        <f>'TI'!E10</f>
        <v/>
      </c>
      <c r="E9" s="43">
        <f>'TI'!F10</f>
        <v/>
      </c>
      <c r="F9" s="44">
        <f>IF(OR(D9="",D9="NA"),"",MAX(0,E9-N(D9)))</f>
        <v/>
      </c>
      <c r="G9" s="45">
        <f>IF(F9="","",Setup!$C$17/100*18.0/100*F9*1000)</f>
        <v/>
      </c>
      <c r="H9" s="46">
        <f>IF(OR(D9="",D9="NA"),"",IF(N(D9)&gt;=5,"At the top of the scale — sustain and contribute back.",CHOOSE(N(D9)+2,"No route from intelligence to engineering. The two functions do not interact.","Occasional informal requests, typically during a live incident.","A defined handoff exists (ticket or email) but is used inconsistently and without SLA.","Every prioritised behaviour produces a tracked work item routed to detection engineering, hunting or emulation, with a documented disposition even when the answer is 'no action'.","Time from publication to deployed-and-validated detection is measured per priority tier, trended, and reported; the backlog is triaged against the threat profile ranking.","Tasking is automated from the behaviour library, with measured cycle time under an agreed target and automatic escalation when a top-tier behaviour has no validated detection.")))</f>
        <v/>
      </c>
      <c r="I9" s="47" t="inlineStr">
        <is>
          <t>Intel-to-detection ticket trail with dispositions; Publication-to-validated-detection cycle-time trend; Escalation records for uncovered top-tier behaviours</t>
        </is>
      </c>
      <c r="J9" s="43">
        <f>'TI'!I10</f>
        <v/>
      </c>
      <c r="K9" s="9" t="n"/>
    </row>
    <row r="10" ht="40" customHeight="1">
      <c r="A10" s="42" t="inlineStr">
        <is>
          <t>TI.6</t>
        </is>
      </c>
      <c r="B10" s="24" t="inlineStr">
        <is>
          <t>TI</t>
        </is>
      </c>
      <c r="C10" s="24" t="inlineStr">
        <is>
          <t>Dissemination, sharing and community contribution</t>
        </is>
      </c>
      <c r="D10" s="43">
        <f>'TI'!E11</f>
        <v/>
      </c>
      <c r="E10" s="43">
        <f>'TI'!F11</f>
        <v/>
      </c>
      <c r="F10" s="44">
        <f>IF(OR(D10="",D10="NA"),"",MAX(0,E10-N(D10)))</f>
        <v/>
      </c>
      <c r="G10" s="45">
        <f>IF(F10="","",Setup!$C$17/100*12.0/100*F10*1000)</f>
        <v/>
      </c>
      <c r="H10" s="46">
        <f>IF(OR(D10="",D10="NA"),"",IF(N(D10)&gt;=5,"At the top of the scale — sustain and contribute back.",CHOOSE(N(D10)+2,"No dissemination. Intelligence stays with the person who produced it.","Ad hoc emails and chat messages, one format for all audiences.","Regular scheduled reporting exists, but is a single product pushed to everyone.","Differentiated products by audience — executive risk narrative, SOC-actionable behaviour briefs, engineering-ready procedure detail — with a defined cadence.","Consumer feedback is collected and acted on; usefulness is measured; participation in ISAC/ISAO or sector sharing is active and reciprocal.","Bidirectional automated sharing (STIX/TAXII or equivalent), original research published, and community detection content contributed under an agreed disclosure policy.")))</f>
        <v/>
      </c>
      <c r="I10" s="47" t="inlineStr">
        <is>
          <t>Product catalogue by audience with cadence; Consumer feedback and usefulness scores; Sharing-community membership and contribution records</t>
        </is>
      </c>
      <c r="J10" s="43">
        <f>'TI'!I11</f>
        <v/>
      </c>
      <c r="K10" s="9" t="n"/>
    </row>
    <row r="11" ht="40" customHeight="1">
      <c r="A11" s="42" t="inlineStr">
        <is>
          <t>TM.1</t>
        </is>
      </c>
      <c r="B11" s="24" t="inlineStr">
        <is>
          <t>TM</t>
        </is>
      </c>
      <c r="C11" s="24" t="inlineStr">
        <is>
          <t>Asset, identity and crown-jewel identification</t>
        </is>
      </c>
      <c r="D11" s="43">
        <f>'TM'!E6</f>
        <v/>
      </c>
      <c r="E11" s="43">
        <f>'TM'!F6</f>
        <v/>
      </c>
      <c r="F11" s="44">
        <f>IF(OR(D11="",D11="NA"),"",MAX(0,E11-N(D11)))</f>
        <v/>
      </c>
      <c r="G11" s="45">
        <f>IF(F11="","",Setup!$C$18/100*13.0/100*F11*1000)</f>
        <v/>
      </c>
      <c r="H11" s="46">
        <f>IF(OR(D11="",D11="NA"),"",IF(N(D11)&gt;=5,"At the top of the scale — sustain and contribute back.",CHOOSE(N(D11)+2,"No asset inventory beyond what infrastructure teams happen to hold.","Partial inventories in spreadsheets, stale, no criticality rating.","A CMDB or asset inventory exists with ownership and basic criticality, refreshed periodically; identities and cloud resources are covered inconsistently.","Crown jewels are formally identified through business impact analysis and include data stores, privileged identity paths, build/CI systems and trust relationships; each has a named owner and an impact statement.","Inventory completeness is measured against independent discovery (network, cloud API, identity provider, EDR) and the delta is tracked and closed; criticality is reviewed on change.","Asset, identity and exposure inventories are continuously reconciled and automatically feed threat modeling, detection scoping and validation targeting.")))</f>
        <v/>
      </c>
      <c r="I11" s="47" t="inlineStr">
        <is>
          <t>Crown-jewel register with business impact statements; Discovery-versus-inventory reconciliation report; Owner attestation records</t>
        </is>
      </c>
      <c r="J11" s="43">
        <f>'TM'!I6</f>
        <v/>
      </c>
      <c r="K11" s="9" t="n"/>
    </row>
    <row r="12" ht="40" customHeight="1">
      <c r="A12" s="42" t="inlineStr">
        <is>
          <t>TM.2</t>
        </is>
      </c>
      <c r="B12" s="24" t="inlineStr">
        <is>
          <t>TM</t>
        </is>
      </c>
      <c r="C12" s="24" t="inlineStr">
        <is>
          <t>System and data-flow threat modeling</t>
        </is>
      </c>
      <c r="D12" s="43">
        <f>'TM'!E7</f>
        <v/>
      </c>
      <c r="E12" s="43">
        <f>'TM'!F7</f>
        <v/>
      </c>
      <c r="F12" s="44">
        <f>IF(OR(D12="",D12="NA"),"",MAX(0,E12-N(D12)))</f>
        <v/>
      </c>
      <c r="G12" s="45">
        <f>IF(F12="","",Setup!$C$18/100*16.0/100*F12*1000)</f>
        <v/>
      </c>
      <c r="H12" s="46">
        <f>IF(OR(D12="",D12="NA"),"",IF(N(D12)&gt;=5,"At the top of the scale — sustain and contribute back.",CHOOSE(N(D12)+2,"No threat modeling.","Occasional whiteboard sessions for high-profile projects, no method, no record.","A method is nominated (STRIDE, PASTA, LINDDUN, or equivalent) and used for major projects at design review; outputs are documents.","Threat modeling is mandatory for crown-jewel systems and material changes, uses data-flow diagrams with trust boundaries, and outputs are recorded as structured, queryable threats rather than prose.","Coverage of the crown-jewel estate by current threat models is measured; model quality is peer-reviewed; findings are tracked to closure with owners and dates.","Threat modeling is embedded in the delivery pipeline (threat-model-as-code, diagrams generated from IaC), automatically re-triggered by architectural change, and its output is machine-consumable by the detection backlog.")))</f>
        <v/>
      </c>
      <c r="I12" s="47" t="inlineStr">
        <is>
          <t>Threat model repository with trust-boundary DFDs; Crown-jewel threat-model coverage metric; Threat-model-as-code artefacts and pipeline hooks</t>
        </is>
      </c>
      <c r="J12" s="43">
        <f>'TM'!I7</f>
        <v/>
      </c>
      <c r="K12" s="9" t="n"/>
    </row>
    <row r="13" ht="40" customHeight="1">
      <c r="A13" s="42" t="inlineStr">
        <is>
          <t>TM.7</t>
        </is>
      </c>
      <c r="B13" s="24" t="inlineStr">
        <is>
          <t>TM</t>
        </is>
      </c>
      <c r="C13" s="24" t="inlineStr">
        <is>
          <t>Attack surface enumeration</t>
        </is>
      </c>
      <c r="D13" s="43">
        <f>'TM'!E8</f>
        <v/>
      </c>
      <c r="E13" s="43">
        <f>'TM'!F8</f>
        <v/>
      </c>
      <c r="F13" s="44">
        <f>IF(OR(D13="",D13="NA"),"",MAX(0,E13-N(D13)))</f>
        <v/>
      </c>
      <c r="G13" s="45">
        <f>IF(F13="","",Setup!$C$18/100*14.0/100*F13*1000)</f>
        <v/>
      </c>
      <c r="H13" s="46">
        <f>IF(OR(D13="",D13="NA"),"",IF(N(D13)&gt;=5,"At the top of the scale — sustain and contribute back.",CHOOSE(N(D13)+2,"No attack surface enumeration. Exposure is whatever the last audit happened to notice.","An informal, partial picture held by individuals; discovered assets surprise the team regularly.","Periodic external scanning of known ranges and domains; cloud, SaaS and API exposure tracked inconsistently; shadow IT invisible.","Enumeration is continuous and deliberate across external services, APIs, cloud resources and identity federation, reconciled against the asset inventory; deltas are triaged and every internet-reachable path to a crown jewel is known and appears as an atta","Independent discovery (external ASM, cloud API inventory, certificate and DNS monitoring, SaaS discovery) is diffed against the declared surface; unknown-asset rate is measured and trended; new exposure automatically triggers threat model review and telem","Attack surface change is handled as a live event — new exposure raises detection and modeling work items in near real time, pre-approved telemetry and baseline detections deploy with the asset, and surface reduction is a reported, incentivised metric.")))</f>
        <v/>
      </c>
      <c r="I13" s="47" t="inlineStr">
        <is>
          <t>Attack surface register reconciled against independent discovery; Unknown-asset rate metric and trend; Change-triggered modeling and onboarding records</t>
        </is>
      </c>
      <c r="J13" s="43">
        <f>'TM'!I8</f>
        <v/>
      </c>
      <c r="K13" s="9" t="n"/>
    </row>
    <row r="14" ht="40" customHeight="1">
      <c r="A14" s="42" t="inlineStr">
        <is>
          <t>TM.3</t>
        </is>
      </c>
      <c r="B14" s="24" t="inlineStr">
        <is>
          <t>TM</t>
        </is>
      </c>
      <c r="C14" s="24" t="inlineStr">
        <is>
          <t>Attack tree construction</t>
        </is>
      </c>
      <c r="D14" s="43">
        <f>'TM'!E9</f>
        <v/>
      </c>
      <c r="E14" s="43">
        <f>'TM'!F9</f>
        <v/>
      </c>
      <c r="F14" s="44">
        <f>IF(OR(D14="",D14="NA"),"",MAX(0,E14-N(D14)))</f>
        <v/>
      </c>
      <c r="G14" s="45">
        <f>IF(F14="","",Setup!$C$18/100*16.0/100*F14*1000)</f>
        <v/>
      </c>
      <c r="H14" s="46">
        <f>IF(OR(D14="",D14="NA"),"",IF(N(D14)&gt;=5,"At the top of the scale — sustain and contribute back.",CHOOSE(N(D14)+2,"No attack trees. Threats are described as single-step statements.","Occasional informal 'how would I break in' discussions, not recorded.","Attack trees are drawn for selected scenarios but stay as diagrams; leaves are not mapped to techniques or to controls.","Trees are built for prioritised adversary objectives (e.g. 'obtain domain dominance', 'exfiltrate the customer database', 'tamper with the payment file'); every node is mapped to ATT&amp;CK techniques, and every leaf carries a prevent/detect/accept decision.","Trees are annotated with feasibility and cost-to-adversary, are reviewed against real incident and emulation outcomes, and drive an explicitly prioritised choke-point strategy — nodes that appear in many trees are treated as high-value detection targets.","Attack trees are maintained as structured data (not pictures), versioned, automatically re-evaluated when the estate or the threat profile changes, and used to compute residual risk per objective.")))</f>
        <v/>
      </c>
      <c r="I14" s="47" t="inlineStr">
        <is>
          <t>Attack tree library in structured form (YAML/JSON/graph DB); Node-to-ATT&amp;CK mapping and per-leaf control decisions; Choke-point analysis showing nodes shared across trees</t>
        </is>
      </c>
      <c r="J14" s="43">
        <f>'TM'!I9</f>
        <v/>
      </c>
      <c r="K14" s="9" t="n"/>
    </row>
    <row r="15" ht="40" customHeight="1">
      <c r="A15" s="42" t="inlineStr">
        <is>
          <t>TM.4</t>
        </is>
      </c>
      <c r="B15" s="24" t="inlineStr">
        <is>
          <t>TM</t>
        </is>
      </c>
      <c r="C15" s="24" t="inlineStr">
        <is>
          <t>Attack path and exposure analysis</t>
        </is>
      </c>
      <c r="D15" s="43">
        <f>'TM'!E10</f>
        <v/>
      </c>
      <c r="E15" s="43">
        <f>'TM'!F10</f>
        <v/>
      </c>
      <c r="F15" s="44">
        <f>IF(OR(D15="",D15="NA"),"",MAX(0,E15-N(D15)))</f>
        <v/>
      </c>
      <c r="G15" s="45">
        <f>IF(F15="","",Setup!$C$18/100*15.0/100*F15*1000)</f>
        <v/>
      </c>
      <c r="H15" s="46">
        <f>IF(OR(D15="",D15="NA"),"",IF(N(D15)&gt;=5,"At the top of the scale — sustain and contribute back.",CHOOSE(N(D15)+2,"No attack path analysis. Exposure is understood only as a vulnerability list.","Path thinking happens only after a red team or pentest report describes one.","Point-in-time path analysis is run occasionally with a tool (identity graph, cloud permission analysis, AD path tooling) for specific reviews.","Path analysis runs on a defined cadence across identity, cloud entitlement, network reachability and trust relationships; results are ranked by proximity to crown jewels and issued as remediation and detection work.","Path exposure is trended as a metric (number and shortest length of viable paths to each crown jewel); choke points are instrumented for detection where remediation is not feasible; reduction is reported.","Continuous path computation is integrated with change management and CTEM cycles; new paths raise alerts in near real time and automatically create both a remediation and a detection work item.")))</f>
        <v/>
      </c>
      <c r="I15" s="47" t="inlineStr">
        <is>
          <t>Attack path analysis output with paths to crown jewels; Trend of viable path count and shortest path length; Choke-point instrumentation records</t>
        </is>
      </c>
      <c r="J15" s="43">
        <f>'TM'!I10</f>
        <v/>
      </c>
      <c r="K15" s="9" t="n"/>
    </row>
    <row r="16" ht="40" customHeight="1">
      <c r="A16" s="42" t="inlineStr">
        <is>
          <t>TM.5</t>
        </is>
      </c>
      <c r="B16" s="24" t="inlineStr">
        <is>
          <t>TM</t>
        </is>
      </c>
      <c r="C16" s="24" t="inlineStr">
        <is>
          <t>Abuse cases to detection requirements traceability</t>
        </is>
      </c>
      <c r="D16" s="43">
        <f>'TM'!E11</f>
        <v/>
      </c>
      <c r="E16" s="43">
        <f>'TM'!F11</f>
        <v/>
      </c>
      <c r="F16" s="44">
        <f>IF(OR(D16="",D16="NA"),"",MAX(0,E16-N(D16)))</f>
        <v/>
      </c>
      <c r="G16" s="45">
        <f>IF(F16="","",Setup!$C$18/100*14.0/100*F16*1000)</f>
        <v/>
      </c>
      <c r="H16" s="46">
        <f>IF(OR(D16="",D16="NA"),"",IF(N(D16)&gt;=5,"At the top of the scale — sustain and contribute back.",CHOOSE(N(D16)+2,"No traceability. Detections exist for reasons nobody records.","Traceability exists in individuals' memory only.","Some detection tickets reference a threat model informally in free text.","A maintained traceability matrix links threat model / attack tree nodes to detection requirements, to deployed detections, and to validation results, with a unique identifier at each step.","Orphaned nodes (modelled but undetected and un-prevented) and orphaned detections (deployed but justified by nothing) are both reported as defects and worked down; coverage of model nodes is a reported metric.","Traceability is automated end to end — model node, requirement, rule, test, validation outcome and incident are linked in one queryable graph used for assurance reporting.")))</f>
        <v/>
      </c>
      <c r="I16" s="47" t="inlineStr">
        <is>
          <t>Traceability matrix or graph query output; Orphaned-node and orphaned-detection reports; Assurance report tracing an incident back to a model node</t>
        </is>
      </c>
      <c r="J16" s="43">
        <f>'TM'!I11</f>
        <v/>
      </c>
      <c r="K16" s="9" t="n"/>
    </row>
    <row r="17" ht="40" customHeight="1">
      <c r="A17" s="42" t="inlineStr">
        <is>
          <t>TM.6</t>
        </is>
      </c>
      <c r="B17" s="24" t="inlineStr">
        <is>
          <t>TM</t>
        </is>
      </c>
      <c r="C17" s="24" t="inlineStr">
        <is>
          <t>Model maintenance and change triggers</t>
        </is>
      </c>
      <c r="D17" s="43">
        <f>'TM'!E12</f>
        <v/>
      </c>
      <c r="E17" s="43">
        <f>'TM'!F12</f>
        <v/>
      </c>
      <c r="F17" s="44">
        <f>IF(OR(D17="",D17="NA"),"",MAX(0,E17-N(D17)))</f>
        <v/>
      </c>
      <c r="G17" s="45">
        <f>IF(F17="","",Setup!$C$18/100*12.0/100*F17*1000)</f>
        <v/>
      </c>
      <c r="H17" s="46">
        <f>IF(OR(D17="",D17="NA"),"",IF(N(D17)&gt;=5,"At the top of the scale — sustain and contribute back.",CHOOSE(N(D17)+2,"Models, where they exist, are never updated.","Updated only when someone remembers or an auditor asks.","A calendar-based review cycle exists (typically annual) and is partially honoured.","Defined triggers force review — architecture change, new crown jewel, new prioritised actor, significant incident, major ATT&amp;CK release — and review completion is tracked.","Model freshness is measured (age distribution, percentage overdue), overdue models are escalated to owners, and drift between model and reality is sampled and reported.","Change detection is automated from CI/CD, cloud control plane and identity change events; affected models are flagged and re-validated with measured turnaround.")))</f>
        <v/>
      </c>
      <c r="I17" s="47" t="inlineStr">
        <is>
          <t>Documented change triggers and review completion log; Model freshness metric and overdue escalations; Automated change-trigger integration</t>
        </is>
      </c>
      <c r="J17" s="43">
        <f>'TM'!I12</f>
        <v/>
      </c>
      <c r="K17" s="9" t="n"/>
    </row>
    <row r="18" ht="40" customHeight="1">
      <c r="A18" s="42" t="inlineStr">
        <is>
          <t>DC.1</t>
        </is>
      </c>
      <c r="B18" s="24" t="inlineStr">
        <is>
          <t>DC</t>
        </is>
      </c>
      <c r="C18" s="24" t="inlineStr">
        <is>
          <t>Log source inventory and ownership</t>
        </is>
      </c>
      <c r="D18" s="43">
        <f>'DC'!E6</f>
        <v/>
      </c>
      <c r="E18" s="43">
        <f>'DC'!F6</f>
        <v/>
      </c>
      <c r="F18" s="44">
        <f>IF(OR(D18="",D18="NA"),"",MAX(0,E18-N(D18)))</f>
        <v/>
      </c>
      <c r="G18" s="45">
        <f>IF(F18="","",Setup!$C$19/100*14.0/100*F18*1000)</f>
        <v/>
      </c>
      <c r="H18" s="46">
        <f>IF(OR(D18="",D18="NA"),"",IF(N(D18)&gt;=5,"At the top of the scale — sustain and contribute back.",CHOOSE(N(D18)+2,"No inventory. Nobody can list what is being collected.","A partial list held by the platform team, out of date.","An inventory exists with source names and destinations, reviewed periodically; deployment coverage per source is estimated.","Each source has a named business and technical owner, defined scope (which estate it covers), measured deployment coverage, criticality rating and mapping to ATT&amp;CK data components.","Inventory completeness is validated against independent asset discovery; unmonitored assets are reported as a defect class with an owner and a target date.","Inventory is continuously reconciled and automatically drives onboarding, alerting on unmonitored crown-jewel assets within a defined time window.")))</f>
        <v/>
      </c>
      <c r="I18" s="47" t="inlineStr">
        <is>
          <t>Log source inventory with owners, coverage % and data-component mapping; Unmonitored asset report and closure trend</t>
        </is>
      </c>
      <c r="J18" s="43">
        <f>'DC'!I6</f>
        <v/>
      </c>
      <c r="K18" s="9" t="n"/>
    </row>
    <row r="19" ht="40" customHeight="1">
      <c r="A19" s="42" t="inlineStr">
        <is>
          <t>DC.2</t>
        </is>
      </c>
      <c r="B19" s="24" t="inlineStr">
        <is>
          <t>DC</t>
        </is>
      </c>
      <c r="C19" s="24" t="inlineStr">
        <is>
          <t>Telemetry quality, completeness and timeliness</t>
        </is>
      </c>
      <c r="D19" s="43">
        <f>'DC'!E7</f>
        <v/>
      </c>
      <c r="E19" s="43">
        <f>'DC'!F7</f>
        <v/>
      </c>
      <c r="F19" s="44">
        <f>IF(OR(D19="",D19="NA"),"",MAX(0,E19-N(D19)))</f>
        <v/>
      </c>
      <c r="G19" s="45">
        <f>IF(F19="","",Setup!$C$19/100*18.0/100*F19*1000)</f>
        <v/>
      </c>
      <c r="H19" s="46">
        <f>IF(OR(D19="",D19="NA"),"",IF(N(D19)&gt;=5,"At the top of the scale — sustain and contribute back.",CHOOSE(N(D19)+2,"Data quality is unknown. Gaps are discovered during investigations.","Occasional manual checks; problems found reactively when a search returns nothing.","Basic volume monitoring exists with static thresholds; parsing errors are noticed when someone reports them.","Quality is measured on defined dimensions — completeness, field-level fill rate, parsing success, ingestion latency, time-source accuracy, retention conformance — per source, with alerting on deviation.","Quality SLOs are agreed with source owners, breaches are ticketed and trended, and known-gap periods are recorded so investigations and coverage claims are adjusted for them.","Quality is enforced automatically — schema validation at ingest, synthetic canary events per source to prove the path end to end, self-healing pipelines, and measured mean time to detect a telemetry outage.")))</f>
        <v/>
      </c>
      <c r="I19" s="47" t="inlineStr">
        <is>
          <t>Per-source data quality dashboard with SLOs; Canary event configuration and results; Telemetry outage MTTD metric</t>
        </is>
      </c>
      <c r="J19" s="43">
        <f>'DC'!I7</f>
        <v/>
      </c>
      <c r="K19" s="9" t="n"/>
    </row>
    <row r="20" ht="40" customHeight="1">
      <c r="A20" s="42" t="inlineStr">
        <is>
          <t>DC.3</t>
        </is>
      </c>
      <c r="B20" s="24" t="inlineStr">
        <is>
          <t>DC</t>
        </is>
      </c>
      <c r="C20" s="24" t="inlineStr">
        <is>
          <t>Normalisation and data model discipline</t>
        </is>
      </c>
      <c r="D20" s="43">
        <f>'DC'!E8</f>
        <v/>
      </c>
      <c r="E20" s="43">
        <f>'DC'!F8</f>
        <v/>
      </c>
      <c r="F20" s="44">
        <f>IF(OR(D20="",D20="NA"),"",MAX(0,E20-N(D20)))</f>
        <v/>
      </c>
      <c r="G20" s="45">
        <f>IF(F20="","",Setup!$C$19/100*14.0/100*F20*1000)</f>
        <v/>
      </c>
      <c r="H20" s="46">
        <f>IF(OR(D20="",D20="NA"),"",IF(N(D20)&gt;=5,"At the top of the scale — sustain and contribute back.",CHOOSE(N(D20)+2,"Raw, source-specific fields only. Every search is bespoke.","Inconsistent ad hoc field extractions built by whoever needed them.","A data model is used for the main sources (OCSF, ECS, CIM, ASIM or in-house) but coverage is partial and undocumented.","A documented, versioned schema is mandated for onboarding; conformance is checked at onboarding; entity resolution (user, host, process, identity) is defined.","Schema conformance is measured continuously across all sources; non-conformant sources are tracked as debt; schema changes go through change control with impact analysis on affected detections.","Normalisation is automated and tested, detections are written against the model rather than the source, and the same detection content runs across multiple platforms with proven equivalence.")))</f>
        <v/>
      </c>
      <c r="I20" s="47" t="inlineStr">
        <is>
          <t>Versioned schema document and onboarding conformance gate; Schema conformance metric per source; Cross-platform detection portability proof</t>
        </is>
      </c>
      <c r="J20" s="43">
        <f>'DC'!I8</f>
        <v/>
      </c>
      <c r="K20" s="9" t="n"/>
    </row>
    <row r="21" ht="40" customHeight="1">
      <c r="A21" s="42" t="inlineStr">
        <is>
          <t>DC.4</t>
        </is>
      </c>
      <c r="B21" s="24" t="inlineStr">
        <is>
          <t>DC</t>
        </is>
      </c>
      <c r="C21" s="24" t="inlineStr">
        <is>
          <t>ATT&amp;CK technique coverage measurement</t>
        </is>
      </c>
      <c r="D21" s="43">
        <f>'DC'!E9</f>
        <v/>
      </c>
      <c r="E21" s="43">
        <f>'DC'!F9</f>
        <v/>
      </c>
      <c r="F21" s="44">
        <f>IF(OR(D21="",D21="NA"),"",MAX(0,E21-N(D21)))</f>
        <v/>
      </c>
      <c r="G21" s="45">
        <f>IF(F21="","",Setup!$C$19/100*20.0/100*F21*1000)</f>
        <v/>
      </c>
      <c r="H21" s="46">
        <f>IF(OR(D21="",D21="NA"),"",IF(N(D21)&gt;=5,"At the top of the scale — sustain and contribute back.",CHOOSE(N(D21)+2,"Coverage is not measured.","A hand-drawn Navigator layer produced once, based on opinion.","Coverage is mapped by tagging existing rules with technique IDs; parent-technique level only; no distinction between 'we have a rule' and 'it works'.","Coverage is scored on a defined scale that separates telemetry availability, detection logic presence and detection quality; measured at sub-technique level for the in-scope set defined by the threat profile and platform mix.","Coverage scoring requires evidence from validation (see AV domain); the Validated Coverage Score is trended over time; regressions are investigated.","Coverage is computed automatically from the detection repository, telemetry health and the latest validation results, refreshed on every ATT&amp;CK release, with automated diff reporting on new and deprecated techniques.")))</f>
        <v/>
      </c>
      <c r="I21" s="47" t="inlineStr">
        <is>
          <t>Coverage model definition and scoring scale; Navigator layer generated from the detection repository; Validated Coverage Score trend and ATT&amp;CK release diff report</t>
        </is>
      </c>
      <c r="J21" s="43">
        <f>'DC'!I9</f>
        <v/>
      </c>
      <c r="K21" s="9" t="n"/>
    </row>
    <row r="22" ht="40" customHeight="1">
      <c r="A22" s="42" t="inlineStr">
        <is>
          <t>DC.5</t>
        </is>
      </c>
      <c r="B22" s="24" t="inlineStr">
        <is>
          <t>DC</t>
        </is>
      </c>
      <c r="C22" s="24" t="inlineStr">
        <is>
          <t>Coverage breadth across attack surfaces</t>
        </is>
      </c>
      <c r="D22" s="43">
        <f>'DC'!E10</f>
        <v/>
      </c>
      <c r="E22" s="43">
        <f>'DC'!F10</f>
        <v/>
      </c>
      <c r="F22" s="44">
        <f>IF(OR(D22="",D22="NA"),"",MAX(0,E22-N(D22)))</f>
        <v/>
      </c>
      <c r="G22" s="45">
        <f>IF(F22="","",Setup!$C$19/100*20.0/100*F22*1000)</f>
        <v/>
      </c>
      <c r="H22" s="46">
        <f>IF(OR(D22="",D22="NA"),"",IF(N(D22)&gt;=5,"At the top of the scale — sustain and contribute back.",CHOOSE(N(D22)+2,"One or two surfaces instrumented, typically endpoint and perimeter.","Additional sources exist but are unmonitored or only searched during incidents.","Most traditional surfaces are covered; cloud control plane, SaaS and identity are partial; OT/IoT and CI/CD are absent.","Coverage is deliberately scoped per surface against the threat profile, with documented decisions on surfaces deliberately not covered and the risk accepted.","Per-surface coverage is measured and reported separately, preventing a strong endpoint programme from masking a blind cloud or identity plane; gaps carry owners and dates.","New surfaces are onboarded as part of technology adoption governance — no material new platform reaches production without a telemetry plan and baseline detections.")))</f>
        <v/>
      </c>
      <c r="I22" s="47" t="inlineStr">
        <is>
          <t>Per-surface coverage report; Accepted-risk records for uncovered surfaces; Technology-adoption gate requiring a telemetry plan</t>
        </is>
      </c>
      <c r="J22" s="43">
        <f>'DC'!I10</f>
        <v/>
      </c>
      <c r="K22" s="9" t="n"/>
    </row>
    <row r="23" ht="40" customHeight="1">
      <c r="A23" s="42" t="inlineStr">
        <is>
          <t>DC.6</t>
        </is>
      </c>
      <c r="B23" s="24" t="inlineStr">
        <is>
          <t>DC</t>
        </is>
      </c>
      <c r="C23" s="24" t="inlineStr">
        <is>
          <t>Visibility gap management</t>
        </is>
      </c>
      <c r="D23" s="43">
        <f>'DC'!E11</f>
        <v/>
      </c>
      <c r="E23" s="43">
        <f>'DC'!F11</f>
        <v/>
      </c>
      <c r="F23" s="44">
        <f>IF(OR(D23="",D23="NA"),"",MAX(0,E23-N(D23)))</f>
        <v/>
      </c>
      <c r="G23" s="45">
        <f>IF(F23="","",Setup!$C$19/100*14.0/100*F23*1000)</f>
        <v/>
      </c>
      <c r="H23" s="46">
        <f>IF(OR(D23="",D23="NA"),"",IF(N(D23)&gt;=5,"At the top of the scale — sustain and contribute back.",CHOOSE(N(D23)+2,"Blind spots are not recorded.","Known informally; raised in conversation, not tracked.","A gap list exists but has no owners, priorities or dates.","Gaps are registered with the technique(s) they blind, the crown jewels affected, an owner, a priority derived from the threat profile, and a target date.","Gap closure rate and ageing are reported; gaps that cannot be closed are compensated with alternative detection or explicit risk acceptance at the right level.","Gaps are generated automatically from coverage and validation results, costed, and fed into budget planning with demonstrated closure of the highest-risk items each cycle.")))</f>
        <v/>
      </c>
      <c r="I23" s="47" t="inlineStr">
        <is>
          <t>Visibility gap register with owners and dates; Gap ageing and closure-rate trend; Risk acceptance records for tolerated gaps</t>
        </is>
      </c>
      <c r="J23" s="43">
        <f>'DC'!I11</f>
        <v/>
      </c>
      <c r="K23" s="9" t="n"/>
    </row>
    <row r="24" ht="40" customHeight="1">
      <c r="A24" s="42" t="inlineStr">
        <is>
          <t>DE.1</t>
        </is>
      </c>
      <c r="B24" s="24" t="inlineStr">
        <is>
          <t>DE</t>
        </is>
      </c>
      <c r="C24" s="24" t="inlineStr">
        <is>
          <t>Detection lifecycle and intake</t>
        </is>
      </c>
      <c r="D24" s="43">
        <f>'DE'!E6</f>
        <v/>
      </c>
      <c r="E24" s="43">
        <f>'DE'!F6</f>
        <v/>
      </c>
      <c r="F24" s="44">
        <f>IF(OR(D24="",D24="NA"),"",MAX(0,E24-N(D24)))</f>
        <v/>
      </c>
      <c r="G24" s="45">
        <f>IF(F24="","",Setup!$C$20/100*10.0/100*F24*1000)</f>
        <v/>
      </c>
      <c r="H24" s="46">
        <f>IF(OR(D24="",D24="NA"),"",IF(N(D24)&gt;=5,"At the top of the scale — sustain and contribute back.",CHOOSE(N(D24)+2,"No lifecycle. Rules appear when someone has an idea or a vendor ships content.","Informal build-and-deploy by individuals; no stages, no record.","A documented process exists covering build and deploy; test and retire stages are weak or skipped under pressure.","A full lifecycle is defined and enforced, with a single intake queue accepting requests from intelligence, threat modeling, hunting, incidents, emulation and audit — each item carrying a source and a priority.","Stage transition criteria are explicit and gated; lifecycle metrics (queue depth, lead time, stage ageing, rejection reasons) are measured and reviewed.","The lifecycle is automated end to end with policy-as-code gates; lead time from intake to validated production is measured against a target and continuously reduced.")))</f>
        <v/>
      </c>
      <c r="I24" s="47" t="inlineStr">
        <is>
          <t>Documented lifecycle with stage gates; Intake queue showing source attribution per item; Lead-time and queue-depth trends</t>
        </is>
      </c>
      <c r="J24" s="43">
        <f>'DE'!I6</f>
        <v/>
      </c>
      <c r="K24" s="9" t="n"/>
    </row>
    <row r="25" ht="40" customHeight="1">
      <c r="A25" s="42" t="inlineStr">
        <is>
          <t>DE.2</t>
        </is>
      </c>
      <c r="B25" s="24" t="inlineStr">
        <is>
          <t>DE</t>
        </is>
      </c>
      <c r="C25" s="24" t="inlineStr">
        <is>
          <t>Detection-as-code</t>
        </is>
      </c>
      <c r="D25" s="43">
        <f>'DE'!E7</f>
        <v/>
      </c>
      <c r="E25" s="43">
        <f>'DE'!F7</f>
        <v/>
      </c>
      <c r="F25" s="44">
        <f>IF(OR(D25="",D25="NA"),"",MAX(0,E25-N(D25)))</f>
        <v/>
      </c>
      <c r="G25" s="45">
        <f>IF(F25="","",Setup!$C$20/100*12.0/100*F25*1000)</f>
        <v/>
      </c>
      <c r="H25" s="46">
        <f>IF(OR(D25="",D25="NA"),"",IF(N(D25)&gt;=5,"At the top of the scale — sustain and contribute back.",CHOOSE(N(D25)+2,"Rules are edited directly in the console. No history beyond the tool's audit log.","Occasional manual exports kept in a shared folder as backup.","Content is stored in version control but deployed manually; commits are not reviewed.","All detection content lives in version control with mandatory peer review, branch protection, meaningful commit history and a documented release process.","CI validates syntax, schema, metadata completeness and test results before merge; deployment is automated with rollback; production drift from the repository is detected and alerted.","Full GitOps — the repository is the single source of truth, environments are reproducible, deployments are automated with progressive rollout, and drift is auto-remediated.")))</f>
        <v/>
      </c>
      <c r="I25" s="47" t="inlineStr">
        <is>
          <t>Repository with branch protection and review history; CI pipeline definition and passing runs; Drift detection alerts and rollback records</t>
        </is>
      </c>
      <c r="J25" s="43">
        <f>'DE'!I7</f>
        <v/>
      </c>
      <c r="K25" s="9" t="n"/>
    </row>
    <row r="26" ht="40" customHeight="1">
      <c r="A26" s="42" t="inlineStr">
        <is>
          <t>DE.3</t>
        </is>
      </c>
      <c r="B26" s="24" t="inlineStr">
        <is>
          <t>DE</t>
        </is>
      </c>
      <c r="C26" s="24" t="inlineStr">
        <is>
          <t>Detection standards, metadata and documentation</t>
        </is>
      </c>
      <c r="D26" s="43">
        <f>'DE'!E8</f>
        <v/>
      </c>
      <c r="E26" s="43">
        <f>'DE'!F8</f>
        <v/>
      </c>
      <c r="F26" s="44">
        <f>IF(OR(D26="",D26="NA"),"",MAX(0,E26-N(D26)))</f>
        <v/>
      </c>
      <c r="G26" s="45">
        <f>IF(F26="","",Setup!$C$20/100*10.0/100*F26*1000)</f>
        <v/>
      </c>
      <c r="H26" s="46">
        <f>IF(OR(D26="",D26="NA"),"",IF(N(D26)&gt;=5,"At the top of the scale — sustain and contribute back.",CHOOSE(N(D26)+2,"No standard. Rule names are the only documentation.","Some rules have descriptions; quality varies by author.","A template exists; completion is voluntary and partial.","A mandatory schema is enforced — unique ID, author, owner, ATT&amp;CK technique and sub-technique, data sources required, logic rationale, known false positives, severity and risk score, triage guidance, response playbook link, validation reference, and versi","Metadata completeness and accuracy are measured; incomplete content cannot pass CI; analyst-facing triage guidance is reviewed for usability by the people who use it at 3am.","Metadata is machine-consumable and powers automated coverage reporting, response routing, validation targeting and impact analysis when a log source degrades.")))</f>
        <v/>
      </c>
      <c r="I26" s="47" t="inlineStr">
        <is>
          <t>Enforced detection schema (e.g. Sigma-compatible) and CI validation rule; Metadata completeness metric; Automated report built from detection metadata</t>
        </is>
      </c>
      <c r="J26" s="43">
        <f>'DE'!I8</f>
        <v/>
      </c>
      <c r="K26" s="9" t="n"/>
    </row>
    <row r="27" ht="40" customHeight="1">
      <c r="A27" s="42" t="inlineStr">
        <is>
          <t>DE.4</t>
        </is>
      </c>
      <c r="B27" s="24" t="inlineStr">
        <is>
          <t>DE</t>
        </is>
      </c>
      <c r="C27" s="24" t="inlineStr">
        <is>
          <t>Testing and pre-deployment validation</t>
        </is>
      </c>
      <c r="D27" s="43">
        <f>'DE'!E9</f>
        <v/>
      </c>
      <c r="E27" s="43">
        <f>'DE'!F9</f>
        <v/>
      </c>
      <c r="F27" s="44">
        <f>IF(OR(D27="",D27="NA"),"",MAX(0,E27-N(D27)))</f>
        <v/>
      </c>
      <c r="G27" s="45">
        <f>IF(F27="","",Setup!$C$20/100*13.0/100*F27*1000)</f>
        <v/>
      </c>
      <c r="H27" s="46">
        <f>IF(OR(D27="",D27="NA"),"",IF(N(D27)&gt;=5,"At the top of the scale — sustain and contribute back.",CHOOSE(N(D27)+2,"No testing. Rules are enabled and observed.","Author eyeballs a historical search and calls it tested.","Manual testing against sample events for some rules; results not retained.","Every detection has a positive test (a reproducible execution or synthetic event that must trigger it) and a negative test set of benign activity that must not; results are recorded against the rule version.","Tests run automatically in CI against a representative dataset or lab range; regression tests re-run on every change and on data model changes; test coverage of the detection portfolio is measured.","Tests are generated from the emulation library, run continuously against production-like telemetry, and any detection without a passing test in the current period is automatically flagged as unverified in coverage reporting.")))</f>
        <v/>
      </c>
      <c r="I27" s="47" t="inlineStr">
        <is>
          <t>Test definitions stored with the detection content; CI test run history and coverage-of-portfolio metric; Unverified-detection report</t>
        </is>
      </c>
      <c r="J27" s="43">
        <f>'DE'!I9</f>
        <v/>
      </c>
      <c r="K27" s="9" t="n"/>
    </row>
    <row r="28" ht="40" customHeight="1">
      <c r="A28" s="42" t="inlineStr">
        <is>
          <t>DE.5</t>
        </is>
      </c>
      <c r="B28" s="24" t="inlineStr">
        <is>
          <t>DE</t>
        </is>
      </c>
      <c r="C28" s="24" t="inlineStr">
        <is>
          <t>Tuning, precision and false-positive management</t>
        </is>
      </c>
      <c r="D28" s="43">
        <f>'DE'!E10</f>
        <v/>
      </c>
      <c r="E28" s="43">
        <f>'DE'!F10</f>
        <v/>
      </c>
      <c r="F28" s="44">
        <f>IF(OR(D28="",D28="NA"),"",MAX(0,E28-N(D28)))</f>
        <v/>
      </c>
      <c r="G28" s="45">
        <f>IF(F28="","",Setup!$C$20/100*10.0/100*F28*1000)</f>
        <v/>
      </c>
      <c r="H28" s="46">
        <f>IF(OR(D28="",D28="NA"),"",IF(N(D28)&gt;=5,"At the top of the scale — sustain and contribute back.",CHOOSE(N(D28)+2,"No feedback loop. Noisy rules are muted or ignored by analysts.","Tuning happens reactively when analysts complain loudly enough.","Tuning requests are logged and actioned; changes are made in the console without a record of rationale.","Every detection has measured true-positive/false-positive outcomes captured at case closure; precision is calculated per rule; tuning changes are version-controlled with a stated rationale and expected effect.","Precision and volume thresholds are agreed; rules breaching them enter a formal remediation path with a deadline, ending in fix, demote-to-hunt, or retire; the effect of each change is measured after the fact.","Tuning is partly automated with statistical baselining and allow-list governance; suppression is time-boxed and expires by default; precision is trended per rule and per domain with alerting on degradation.")))</f>
        <v/>
      </c>
      <c r="I28" s="47" t="inlineStr">
        <is>
          <t>Per-rule precision and volume report; Tuning change records with rationale and post-change effect; Expiring suppression policy and audit</t>
        </is>
      </c>
      <c r="J28" s="43">
        <f>'DE'!I10</f>
        <v/>
      </c>
      <c r="K28" s="9" t="n"/>
    </row>
    <row r="29" ht="40" customHeight="1">
      <c r="A29" s="42" t="inlineStr">
        <is>
          <t>DE.6</t>
        </is>
      </c>
      <c r="B29" s="24" t="inlineStr">
        <is>
          <t>DE</t>
        </is>
      </c>
      <c r="C29" s="24" t="inlineStr">
        <is>
          <t>Detection health and silent-failure monitoring</t>
        </is>
      </c>
      <c r="D29" s="43">
        <f>'DE'!E11</f>
        <v/>
      </c>
      <c r="E29" s="43">
        <f>'DE'!F11</f>
        <v/>
      </c>
      <c r="F29" s="44">
        <f>IF(OR(D29="",D29="NA"),"",MAX(0,E29-N(D29)))</f>
        <v/>
      </c>
      <c r="G29" s="45">
        <f>IF(F29="","",Setup!$C$20/100*10.0/100*F29*1000)</f>
        <v/>
      </c>
      <c r="H29" s="46">
        <f>IF(OR(D29="",D29="NA"),"",IF(N(D29)&gt;=5,"At the top of the scale — sustain and contribute back.",CHOOSE(N(D29)+2,"No health monitoring. Silent failure is discovered during an incident, or never.","Occasional manual review of whether rules have fired recently.","Basic 'rule has not fired in N days' reporting exists, treated as informational.","Health is monitored on multiple signals — data source availability for each rule's required components, execution errors, schema drift, scheduling failures, and unexpected volume change — with defined thresholds.","Health failures raise operational tickets with SLAs; the percentage of the portfolio in a healthy state is a reported KPI; dependency mapping shows which detections a given log source outage disables.","Health monitoring is closed-loop with canary events proving the full path from generation to alert; failures auto-open incidents, and coverage reporting automatically discounts unhealthy detections.")))</f>
        <v/>
      </c>
      <c r="I29" s="47" t="inlineStr">
        <is>
          <t>Detection health dashboard with dependency mapping; Portfolio-health KPI trend; Canary-to-alert proof and auto-ticketing configuration</t>
        </is>
      </c>
      <c r="J29" s="43">
        <f>'DE'!I11</f>
        <v/>
      </c>
      <c r="K29" s="9" t="n"/>
    </row>
    <row r="30" ht="40" customHeight="1">
      <c r="A30" s="42" t="inlineStr">
        <is>
          <t>DE.7</t>
        </is>
      </c>
      <c r="B30" s="24" t="inlineStr">
        <is>
          <t>DE</t>
        </is>
      </c>
      <c r="C30" s="24" t="inlineStr">
        <is>
          <t>Versioning, deprecation and retirement</t>
        </is>
      </c>
      <c r="D30" s="43">
        <f>'DE'!E12</f>
        <v/>
      </c>
      <c r="E30" s="43">
        <f>'DE'!F12</f>
        <v/>
      </c>
      <c r="F30" s="44">
        <f>IF(OR(D30="",D30="NA"),"",MAX(0,E30-N(D30)))</f>
        <v/>
      </c>
      <c r="G30" s="45">
        <f>IF(F30="","",Setup!$C$20/100*8.0/100*F30*1000)</f>
        <v/>
      </c>
      <c r="H30" s="46">
        <f>IF(OR(D30="",D30="NA"),"",IF(N(D30)&gt;=5,"At the top of the scale — sustain and contribute back.",CHOOSE(N(D30)+2,"Nothing is ever retired. The rule set only grows.","Rules are occasionally disabled without record.","Retirement happens during periodic clean-ups, driven by performance not by value.","Retirement criteria are defined (superseded, permanently unsupported telemetry, technique no longer relevant, unfixable precision) and each retirement is recorded with rationale and approval.","The portfolio is reviewed on a cadence against the threat profile; retirement volume and reasons are reported; retired content is archived and recoverable with its history.","Deprecation is automated against ATT&amp;CK changes, telemetry decommissioning and threat profile shifts, with impact analysis run before removal and coverage recomputed after.")))</f>
        <v/>
      </c>
      <c r="I30" s="47" t="inlineStr">
        <is>
          <t>Retirement criteria and decision log; Portfolio review records and retirement statistics; Automated deprecation impact analysis</t>
        </is>
      </c>
      <c r="J30" s="43">
        <f>'DE'!I12</f>
        <v/>
      </c>
      <c r="K30" s="9" t="n"/>
    </row>
    <row r="31" ht="40" customHeight="1">
      <c r="A31" s="42" t="inlineStr">
        <is>
          <t>DE.8</t>
        </is>
      </c>
      <c r="B31" s="24" t="inlineStr">
        <is>
          <t>DE</t>
        </is>
      </c>
      <c r="C31" s="24" t="inlineStr">
        <is>
          <t>Portfolio composition and detection strategy</t>
        </is>
      </c>
      <c r="D31" s="43">
        <f>'DE'!E13</f>
        <v/>
      </c>
      <c r="E31" s="43">
        <f>'DE'!F13</f>
        <v/>
      </c>
      <c r="F31" s="44">
        <f>IF(OR(D31="",D31="NA"),"",MAX(0,E31-N(D31)))</f>
        <v/>
      </c>
      <c r="G31" s="45">
        <f>IF(F31="","",Setup!$C$20/100*12.0/100*F31*1000)</f>
        <v/>
      </c>
      <c r="H31" s="46">
        <f>IF(OR(D31="",D31="NA"),"",IF(N(D31)&gt;=5,"At the top of the scale — sustain and contribute back.",CHOOSE(N(D31)+2,"No concept of portfolio. Content is whatever the tool shipped with.","Predominantly signature and indicator matching; behavioural detection is incidental.","A mix exists but is unplanned; nobody can state the balance or defend it.","The portfolio is explicitly classified — atomic indicator, tool artefact, behavioural/TTP, anomaly, correlation, deception — with a documented target mix, and behavioural detection is prioritised for the top-tier threat profile.","Composition is measured and reported against target; resilience to adversary evasion is assessed (would this survive a renamed binary, a new C2 domain, a different LOLBIN?); brittle detections are identified and reworked.","Detection strategy is derived from attack-tree choke points and cost-to-adversary analysis; the portfolio is optimised to raise adversary cost, and this is demonstrated through emulation results rather than asserted.")))</f>
        <v/>
      </c>
      <c r="I31" s="47" t="inlineStr">
        <is>
          <t>Portfolio classification with target and actual mix; Evasion-resilience assessment; Choke-point-driven detection strategy document</t>
        </is>
      </c>
      <c r="J31" s="43">
        <f>'DE'!I13</f>
        <v/>
      </c>
      <c r="K31" s="9" t="n"/>
    </row>
    <row r="32" ht="40" customHeight="1">
      <c r="A32" s="42" t="inlineStr">
        <is>
          <t>DE.9</t>
        </is>
      </c>
      <c r="B32" s="24" t="inlineStr">
        <is>
          <t>DE</t>
        </is>
      </c>
      <c r="C32" s="24" t="inlineStr">
        <is>
          <t>Detection content sourcing and provenance</t>
        </is>
      </c>
      <c r="D32" s="43">
        <f>'DE'!E14</f>
        <v/>
      </c>
      <c r="E32" s="43">
        <f>'DE'!F14</f>
        <v/>
      </c>
      <c r="F32" s="44">
        <f>IF(OR(D32="",D32="NA"),"",MAX(0,E32-N(D32)))</f>
        <v/>
      </c>
      <c r="G32" s="45">
        <f>IF(F32="","",Setup!$C$20/100*8.0/100*F32*1000)</f>
        <v/>
      </c>
      <c r="H32" s="46">
        <f>IF(OR(D32="",D32="NA"),"",IF(N(D32)&gt;=5,"At the top of the scale — sustain and contribute back.",CHOOSE(N(D32)+2,"Detection content is whatever the platform shipped with. Nobody can say where a rule came from.","Content is copied ad hoc from blog posts and vendor reports when someone happens to read one.","Named sources are used routinely — vendor content subscriptions, community rule repositories — but adoption is uncritical and provenance is not recorded.","A documented sourcing strategy spans annual threat reports (for example Red Canary, CrowdStrike, Mandiant, Verizon DBIR), vendor and government advisories, community rule repositories (SigmaHQ, Elastic, Splunk Security Content, YARA collections), intellig","Content is evaluated before adoption against the organisation's own threat profile and telemetry — not enabled wholesale — and the value of each source is measured by the true positives and validated coverage it actually produced.","Sourcing is automated and bidirectional: upstream repositories are tracked for updates and deprecations with impact analysis, sector campaign reporting triggers targeted content review within a defined window, and internally developed detections are contr")))</f>
        <v/>
      </c>
      <c r="I32" s="47" t="inlineStr">
        <is>
          <t>Documented sourcing strategy naming the report, repository and intel-platform sources in use; Provenance, licence and adoption date recorded per detection; Per-source value report (true positives, validated coverage contributed); Upstream change tracking with impact analysis</t>
        </is>
      </c>
      <c r="J32" s="43">
        <f>'DE'!I14</f>
        <v/>
      </c>
      <c r="K32" s="9" t="n"/>
    </row>
    <row r="33" ht="40" customHeight="1">
      <c r="A33" s="42" t="inlineStr">
        <is>
          <t>DE.10</t>
        </is>
      </c>
      <c r="B33" s="24" t="inlineStr">
        <is>
          <t>DE</t>
        </is>
      </c>
      <c r="C33" s="24" t="inlineStr">
        <is>
          <t>Detection modality breadth</t>
        </is>
      </c>
      <c r="D33" s="43">
        <f>'DE'!E15</f>
        <v/>
      </c>
      <c r="E33" s="43">
        <f>'DE'!F15</f>
        <v/>
      </c>
      <c r="F33" s="44">
        <f>IF(OR(D33="",D33="NA"),"",MAX(0,E33-N(D33)))</f>
        <v/>
      </c>
      <c r="G33" s="45">
        <f>IF(F33="","",Setup!$C$20/100*7.0/100*F33*1000)</f>
        <v/>
      </c>
      <c r="H33" s="46">
        <f>IF(OR(D33="",D33="NA"),"",IF(N(D33)&gt;=5,"At the top of the scale — sustain and contribute back.",CHOOSE(N(D33)+2,"A single modality, almost always log or event analytics in a SIEM.","A second modality exists incidentally because a product provides it, but nobody plans across them.","Two or three modalities are in use and configured, but chosen by tooling rather than by what the prioritised behaviours require.","Modalities are selected deliberately per behaviour — event and process analytics, file and memory content matching (for example YARA), network signature and protocol analysis, identity and entitlement behaviour, configuration and integrity drift, and dece","Modality coverage is measured per prioritised scenario, and gaps are closed with the modality that fits rather than the tool already owned; where commercial endpoint tooling is absent, open-source equivalents are deliberately deployed to reach the same be","Modalities are composed rather than parallel — a single scenario is detected across several modalities that corroborate each other, raising both confidence and the cost of evasion, and the composition is validated end to end.")))</f>
        <v/>
      </c>
      <c r="I33" s="47" t="inlineStr">
        <is>
          <t>Modality map per prioritised scenario with justification; Deployed content in more than one modality (for example Sigma plus YARA plus network signatures); Evidence of corroboration across modalities in a real or emulated case</t>
        </is>
      </c>
      <c r="J33" s="43">
        <f>'DE'!I15</f>
        <v/>
      </c>
      <c r="K33" s="9" t="n"/>
    </row>
    <row r="34" ht="40" customHeight="1">
      <c r="A34" s="42" t="inlineStr">
        <is>
          <t>AV.1</t>
        </is>
      </c>
      <c r="B34" s="24" t="inlineStr">
        <is>
          <t>AV</t>
        </is>
      </c>
      <c r="C34" s="24" t="inlineStr">
        <is>
          <t>Atomic testing and control verification</t>
        </is>
      </c>
      <c r="D34" s="43">
        <f>'AV'!E6</f>
        <v/>
      </c>
      <c r="E34" s="43">
        <f>'AV'!F6</f>
        <v/>
      </c>
      <c r="F34" s="44">
        <f>IF(OR(D34="",D34="NA"),"",MAX(0,E34-N(D34)))</f>
        <v/>
      </c>
      <c r="G34" s="45">
        <f>IF(F34="","",Setup!$C$21/100*13.0/100*F34*1000)</f>
        <v/>
      </c>
      <c r="H34" s="46">
        <f>IF(OR(D34="",D34="NA"),"",IF(N(D34)&gt;=5,"At the top of the scale — sustain and contribute back.",CHOOSE(N(D34)+2,"No technique-level testing.","Occasional manual tests by a curious engineer, undocumented.","A test library (e.g. Atomic Red Team or in-house) is used sporadically against a lab; results are informal.","Atomic tests are run on a defined cadence against a representative production-like environment, mapped to ATT&amp;CK sub-techniques, with recorded outcomes at each stage — telemetry generated, event ingested, detection fired, alert raised.","Test coverage of the in-scope technique set is measured; failures create tracked defects; re-test after fix is mandatory; results feed coverage scoring directly.","Atomic testing is continuous and automated with safe-execution guardrails and change control, results stream into coverage dashboards in near real time, and untested techniques are automatically reported as unproven.")))</f>
        <v/>
      </c>
      <c r="I34" s="47" t="inlineStr">
        <is>
          <t>Test library mapped to sub-technique IDs; Per-stage outcome records (telemetry/ingest/detect/alert); Defect and re-test records</t>
        </is>
      </c>
      <c r="J34" s="43">
        <f>'AV'!I6</f>
        <v/>
      </c>
      <c r="K34" s="9" t="n"/>
    </row>
    <row r="35" ht="40" customHeight="1">
      <c r="A35" s="42" t="inlineStr">
        <is>
          <t>AV.2</t>
        </is>
      </c>
      <c r="B35" s="24" t="inlineStr">
        <is>
          <t>AV</t>
        </is>
      </c>
      <c r="C35" s="24" t="inlineStr">
        <is>
          <t>Breach and attack simulation automation</t>
        </is>
      </c>
      <c r="D35" s="43">
        <f>'AV'!E7</f>
        <v/>
      </c>
      <c r="E35" s="43">
        <f>'AV'!F7</f>
        <v/>
      </c>
      <c r="F35" s="44">
        <f>IF(OR(D35="",D35="NA"),"",MAX(0,E35-N(D35)))</f>
        <v/>
      </c>
      <c r="G35" s="45">
        <f>IF(F35="","",Setup!$C$21/100*12.0/100*F35*1000)</f>
        <v/>
      </c>
      <c r="H35" s="46">
        <f>IF(OR(D35="",D35="NA"),"",IF(N(D35)&gt;=5,"At the top of the scale — sustain and contribute back.",CHOOSE(N(D35)+2,"No automated simulation capability.","A trial or proof of concept was run once.","A BAS tool is deployed against a limited scope, run manually and irregularly.","Simulation runs on a defined schedule across representative segments, covering prevention, detection and alerting layers, with scenarios selected from the prioritised threat profile rather than the vendor default set.","Results are trended, control drift (a previously passing test that now fails) is alerted on, and simulation scope covers all critical segments and cloud/identity planes as well as endpoint.","Simulation is integrated into change management — infrastructure or control changes trigger targeted re-simulation — and results are an input to control investment decisions.")))</f>
        <v/>
      </c>
      <c r="I35" s="47" t="inlineStr">
        <is>
          <t>Simulation schedule, scope and scenario provenance; Control drift alerts and trend; Change-triggered simulation records</t>
        </is>
      </c>
      <c r="J35" s="43">
        <f>'AV'!I7</f>
        <v/>
      </c>
      <c r="K35" s="9" t="n"/>
    </row>
    <row r="36" ht="40" customHeight="1">
      <c r="A36" s="42" t="inlineStr">
        <is>
          <t>AV.3</t>
        </is>
      </c>
      <c r="B36" s="24" t="inlineStr">
        <is>
          <t>AV</t>
        </is>
      </c>
      <c r="C36" s="24" t="inlineStr">
        <is>
          <t>Threat-actor emulation plans</t>
        </is>
      </c>
      <c r="D36" s="43">
        <f>'AV'!E8</f>
        <v/>
      </c>
      <c r="E36" s="43">
        <f>'AV'!F8</f>
        <v/>
      </c>
      <c r="F36" s="44">
        <f>IF(OR(D36="",D36="NA"),"",MAX(0,E36-N(D36)))</f>
        <v/>
      </c>
      <c r="G36" s="45">
        <f>IF(F36="","",Setup!$C$21/100*15.0/100*F36*1000)</f>
        <v/>
      </c>
      <c r="H36" s="46">
        <f>IF(OR(D36="",D36="NA"),"",IF(N(D36)&gt;=5,"At the top of the scale — sustain and contribute back.",CHOOSE(N(D36)+2,"No emulation. Testing, where it exists, is technique-by-technique only.","A single generic scenario borrowed from a public plan, run once.","Public emulation plans are executed occasionally with limited tailoring to the environment.","Emulation plans are authored for the top-ranked actors in the threat profile, sequencing techniques into realistic operations against realistic objectives, tailored to the organisation's platforms and crown jewels.","Plans are refreshed as actor tradecraft evolves; coverage of the prioritised actor set by current emulation plans is measured; detection outcomes are recorded per step in the chain, showing where in the kill chain detection actually occurs.","Emulation is derived automatically from the behaviour library and attack trees, includes evasion variants of previously detected behaviours to test resilience, and produces a measured 'adversary dwell time before detection' per scenario.")))</f>
        <v/>
      </c>
      <c r="I36" s="47" t="inlineStr">
        <is>
          <t>Emulation plan library referencing ATT&amp;CK Group/Campaign IDs; Per-step detection outcome records showing earliest detection point; Evasion-variant test results</t>
        </is>
      </c>
      <c r="J36" s="43">
        <f>'AV'!I8</f>
        <v/>
      </c>
      <c r="K36" s="9" t="n"/>
    </row>
    <row r="37" ht="40" customHeight="1">
      <c r="A37" s="42" t="inlineStr">
        <is>
          <t>AV.4</t>
        </is>
      </c>
      <c r="B37" s="24" t="inlineStr">
        <is>
          <t>AV</t>
        </is>
      </c>
      <c r="C37" s="24" t="inlineStr">
        <is>
          <t>Purple team programme</t>
        </is>
      </c>
      <c r="D37" s="43">
        <f>'AV'!E9</f>
        <v/>
      </c>
      <c r="E37" s="43">
        <f>'AV'!F9</f>
        <v/>
      </c>
      <c r="F37" s="44">
        <f>IF(OR(D37="",D37="NA"),"",MAX(0,E37-N(D37)))</f>
        <v/>
      </c>
      <c r="G37" s="45">
        <f>IF(F37="","",Setup!$C$21/100*13.0/100*F37*1000)</f>
        <v/>
      </c>
      <c r="H37" s="46">
        <f>IF(OR(D37="",D37="NA"),"",IF(N(D37)&gt;=5,"At the top of the scale — sustain and contribute back.",CHOOSE(N(D37)+2,"No purple teaming. Offence and defence do not work together.","Occasional informal collaboration after a red team engagement.","Purple team exercises happen once or twice a year, ad hoc in scope, with a report at the end.","A defined programme with a regular cadence, scenarios drawn from the threat profile, agreed rules of engagement, and detection engineers present during execution making fixes in the session.","Every exercise produces measured outcomes per technique (prevented / detected-and-alerted / detected-not-alerted / logged-only / invisible), a tracked backlog, and a mandatory re-test that confirms closure.","Purple teaming is continuous rather than episodic, integrated with the detection pipeline so improvements are shipped within the exercise window, and its findings measurably improve time-to-detect over successive cycles.")))</f>
        <v/>
      </c>
      <c r="I37" s="47" t="inlineStr">
        <is>
          <t>Programme charter, cadence and rules of engagement; Per-technique outcome matrix and re-test confirmations; Time-to-detect improvement trend across cycles</t>
        </is>
      </c>
      <c r="J37" s="43">
        <f>'AV'!I9</f>
        <v/>
      </c>
      <c r="K37" s="9" t="n"/>
    </row>
    <row r="38" ht="40" customHeight="1">
      <c r="A38" s="42" t="inlineStr">
        <is>
          <t>AV.5</t>
        </is>
      </c>
      <c r="B38" s="24" t="inlineStr">
        <is>
          <t>AV</t>
        </is>
      </c>
      <c r="C38" s="24" t="inlineStr">
        <is>
          <t>Penetration testing integration</t>
        </is>
      </c>
      <c r="D38" s="43">
        <f>'AV'!E10</f>
        <v/>
      </c>
      <c r="E38" s="43">
        <f>'AV'!F10</f>
        <v/>
      </c>
      <c r="F38" s="44">
        <f>IF(OR(D38="",D38="NA"),"",MAX(0,E38-N(D38)))</f>
        <v/>
      </c>
      <c r="G38" s="45">
        <f>IF(F38="","",Setup!$C$21/100*12.0/100*F38*1000)</f>
        <v/>
      </c>
      <c r="H38" s="46">
        <f>IF(OR(D38="",D38="NA"),"",IF(N(D38)&gt;=5,"At the top of the scale — sustain and contribute back.",CHOOSE(N(D38)+2,"Penetration testing is not performed, or reports never reach the detection team.","Tests are run for compliance; the detection team occasionally hears about the results.","Reports are shared with the SOC after the fact; a few detections may be built informally.","Every engagement has a defined detection-feedback stage — the tester's activity timeline is reconciled against SOC telemetry and alerts to determine what was seen, and each unseen action becomes a detection requirement.","The 'detection rate' of each engagement is measured (percentage of tester actions that produced telemetry, a detection, and an alert), trended across engagements, and improvement is a stated objective of the testing programme.","Testers deliver machine-readable activity timelines that are automatically diffed against SIEM data; detection gaps are auto-created; scoping of subsequent tests deliberately targets previously blind areas.")))</f>
        <v/>
      </c>
      <c r="I38" s="47" t="inlineStr">
        <is>
          <t>Tester activity timeline reconciled against SOC telemetry; Engagement detection-rate metric and trend; Detection requirements traced to specific test actions</t>
        </is>
      </c>
      <c r="J38" s="43">
        <f>'AV'!I10</f>
        <v/>
      </c>
      <c r="K38" s="9" t="n"/>
    </row>
    <row r="39" ht="40" customHeight="1">
      <c r="A39" s="42" t="inlineStr">
        <is>
          <t>AV.6</t>
        </is>
      </c>
      <c r="B39" s="24" t="inlineStr">
        <is>
          <t>AV</t>
        </is>
      </c>
      <c r="C39" s="24" t="inlineStr">
        <is>
          <t>Red teaming and independent assurance</t>
        </is>
      </c>
      <c r="D39" s="43">
        <f>'AV'!E11</f>
        <v/>
      </c>
      <c r="E39" s="43">
        <f>'AV'!F11</f>
        <v/>
      </c>
      <c r="F39" s="44">
        <f>IF(OR(D39="",D39="NA"),"",MAX(0,E39-N(D39)))</f>
        <v/>
      </c>
      <c r="G39" s="45">
        <f>IF(F39="","",Setup!$C$21/100*12.0/100*F39*1000)</f>
        <v/>
      </c>
      <c r="H39" s="46">
        <f>IF(OR(D39="",D39="NA"),"",IF(N(D39)&gt;=5,"At the top of the scale — sustain and contribute back.",CHOOSE(N(D39)+2,"No red teaming.","A one-off engagement, scoped as an extended penetration test.","Periodic red team engagements with limited objectives and heavy scope restrictions; the blue team is usually informed.","Objective-based, intelligence-led engagements against crown-jewel objectives, with a genuinely uninformed blue team, control group, and formal rules of engagement and legal cover.","Engagements follow a recognised framework where applicable (TIBER-EU, CBEST, CORIE, AASE, iCAST) or an equivalent internal standard; detection and response performance is measured against defined objectives; findings drive a tracked remediation plan with ","A continuous or high-frequency adversarial assurance capability exists; results are compared across cycles to demonstrate improving detection depth and reducing adversary freedom of movement; findings feed threat models and attack trees, not only detectio")))</f>
        <v/>
      </c>
      <c r="I39" s="47" t="inlineStr">
        <is>
          <t>Intelligence-led engagement scope and rules of engagement; Objective-by-objective detection and response performance record; Cross-cycle comparison showing improvement</t>
        </is>
      </c>
      <c r="J39" s="43">
        <f>'AV'!I11</f>
        <v/>
      </c>
      <c r="K39" s="9" t="n"/>
    </row>
    <row r="40" ht="40" customHeight="1">
      <c r="A40" s="42" t="inlineStr">
        <is>
          <t>AV.7</t>
        </is>
      </c>
      <c r="B40" s="24" t="inlineStr">
        <is>
          <t>AV</t>
        </is>
      </c>
      <c r="C40" s="24" t="inlineStr">
        <is>
          <t>Findings-to-closure loop</t>
        </is>
      </c>
      <c r="D40" s="43">
        <f>'AV'!E12</f>
        <v/>
      </c>
      <c r="E40" s="43">
        <f>'AV'!F12</f>
        <v/>
      </c>
      <c r="F40" s="44">
        <f>IF(OR(D40="",D40="NA"),"",MAX(0,E40-N(D40)))</f>
        <v/>
      </c>
      <c r="G40" s="45">
        <f>IF(F40="","",Setup!$C$21/100*13.0/100*F40*1000)</f>
        <v/>
      </c>
      <c r="H40" s="46">
        <f>IF(OR(D40="",D40="NA"),"",IF(N(D40)&gt;=5,"At the top of the scale — sustain and contribute back.",CHOOSE(N(D40)+2,"Findings are not tracked. Reports are the deliverable.","Findings are noted in a document; closure is unverified.","Findings enter a tracker; closure is claimed by the assignee without re-test.","Every finding has an owner, a severity derived from threat-profile relevance and crown-jewel proximity, a target date, and a mandatory re-test before it can be closed.","Closure rate, ageing and re-test pass rate are reported; overdue findings escalate; recurrence of previously closed findings is treated as a systemic defect and investigated.","The loop is automated — validation results create work items, deployment triggers re-validation, and mean time from finding to validated closure is a headline KPI under active reduction.")))</f>
        <v/>
      </c>
      <c r="I40" s="47" t="inlineStr">
        <is>
          <t>Findings register with re-test evidence per closure; Ageing, closure-rate and recurrence reports; Mean-time-to-validated-closure trend</t>
        </is>
      </c>
      <c r="J40" s="43">
        <f>'AV'!I12</f>
        <v/>
      </c>
      <c r="K40" s="9" t="n"/>
    </row>
    <row r="41" ht="40" customHeight="1">
      <c r="A41" s="42" t="inlineStr">
        <is>
          <t>AV.8</t>
        </is>
      </c>
      <c r="B41" s="24" t="inlineStr">
        <is>
          <t>AV</t>
        </is>
      </c>
      <c r="C41" s="24" t="inlineStr">
        <is>
          <t>Control efficacy scoring</t>
        </is>
      </c>
      <c r="D41" s="43">
        <f>'AV'!E13</f>
        <v/>
      </c>
      <c r="E41" s="43">
        <f>'AV'!F13</f>
        <v/>
      </c>
      <c r="F41" s="44">
        <f>IF(OR(D41="",D41="NA"),"",MAX(0,E41-N(D41)))</f>
        <v/>
      </c>
      <c r="G41" s="45">
        <f>IF(F41="","",Setup!$C$21/100*10.0/100*F41*1000)</f>
        <v/>
      </c>
      <c r="H41" s="46">
        <f>IF(OR(D41="",D41="NA"),"",IF(N(D41)&gt;=5,"At the top of the scale — sustain and contribute back.",CHOOSE(N(D41)+2,"No efficacy scoring. Controls are described as present or absent.","Subjective assessment of 'good' or 'weak' coverage by opinion.","Pass/fail per test, aggregated informally.","A defined scale scores each in-scope technique separately for prevention, telemetry, detection, alerting and response, based on recorded validation evidence with a stated recency window.","Efficacy scores expire — a result older than the defined window is downgraded to unproven; scores drive the Validated Coverage Score and appear in domain reporting; disagreements are arbitrated by evidence.","Efficacy scoring is automated from validation pipelines, feeds risk quantification and investment cases, and is used to demonstrate risk reduction per pound or dollar spent.")))</f>
        <v/>
      </c>
      <c r="I41" s="47" t="inlineStr">
        <is>
          <t>Efficacy scoring scale definition with recency rules; Per-technique efficacy matrix; Investment case referencing efficacy-derived risk reduction</t>
        </is>
      </c>
      <c r="J41" s="43">
        <f>'AV'!I13</f>
        <v/>
      </c>
      <c r="K41" s="9" t="n"/>
    </row>
    <row r="42" ht="40" customHeight="1">
      <c r="A42" s="42" t="inlineStr">
        <is>
          <t>AA.1</t>
        </is>
      </c>
      <c r="B42" s="24" t="inlineStr">
        <is>
          <t>AA</t>
        </is>
      </c>
      <c r="C42" s="24" t="inlineStr">
        <is>
          <t>Triage enrichment and context automation</t>
        </is>
      </c>
      <c r="D42" s="43">
        <f>'AA'!E6</f>
        <v/>
      </c>
      <c r="E42" s="43">
        <f>'AA'!F6</f>
        <v/>
      </c>
      <c r="F42" s="44">
        <f>IF(OR(D42="",D42="NA"),"",MAX(0,E42-N(D42)))</f>
        <v/>
      </c>
      <c r="G42" s="45">
        <f>IF(F42="","",Setup!$C$22/100*13.0/100*F42*1000)</f>
        <v/>
      </c>
      <c r="H42" s="46">
        <f>IF(OR(D42="",D42="NA"),"",IF(N(D42)&gt;=5,"At the top of the scale — sustain and contribute back.",CHOOSE(N(D42)+2,"No enrichment. Analysts pivot manually across consoles.","A few manual lookup shortcuts maintained by individual analysts.","Basic automated enrichment for some alert types (reputation, geolocation, asset name).","Enrichment is defined per detection type and covers asset criticality and owner, identity role and privilege, recent related activity, vulnerability and exposure state, threat intelligence context and prior case history.","Enrichment coverage and its effect on triage time are measured; enrichment failures are monitored; the enrichment set is reviewed against what analysts actually use.","Enrichment is adaptive — driven by detection metadata and case type, includes automated preliminary verdicts with confidence, and demonstrably reduces mean time to triage.")))</f>
        <v/>
      </c>
      <c r="I42" s="47" t="inlineStr">
        <is>
          <t>Enrichment specification per detection class; Triage-time effect measurement; Enrichment failure monitoring</t>
        </is>
      </c>
      <c r="J42" s="43">
        <f>'AA'!I6</f>
        <v/>
      </c>
      <c r="K42" s="9" t="n"/>
    </row>
    <row r="43" ht="40" customHeight="1">
      <c r="A43" s="42" t="inlineStr">
        <is>
          <t>AA.2</t>
        </is>
      </c>
      <c r="B43" s="24" t="inlineStr">
        <is>
          <t>AA</t>
        </is>
      </c>
      <c r="C43" s="24" t="inlineStr">
        <is>
          <t>Correlation and attack-chain assembly</t>
        </is>
      </c>
      <c r="D43" s="43">
        <f>'AA'!E7</f>
        <v/>
      </c>
      <c r="E43" s="43">
        <f>'AA'!F7</f>
        <v/>
      </c>
      <c r="F43" s="44">
        <f>IF(OR(D43="",D43="NA"),"",MAX(0,E43-N(D43)))</f>
        <v/>
      </c>
      <c r="G43" s="45">
        <f>IF(F43="","",Setup!$C$22/100*14.0/100*F43*1000)</f>
        <v/>
      </c>
      <c r="H43" s="46">
        <f>IF(OR(D43="",D43="NA"),"",IF(N(D43)&gt;=5,"At the top of the scale — sustain and contribute back.",CHOOSE(N(D43)+2,"Alerts are handled individually with no relationship awareness.","Analysts manually notice patterns from experience.","Basic correlation by entity (host, user) within a time window.","Correlation assembles alerts into incidents along entity and temporal relationships, annotated with ATT&amp;CK tactic progression so an analyst can see how far along the chain the adversary is.","Risk-based alerting aggregates weak signals into scored entities; the balance between raw alert volume and assembled incidents is measured; correlation quality (false grouping and missed grouping) is reviewed.","Graph-based correlation spans identity, endpoint, cloud and network, reconstructs full attack paths against the estate's real topology, and predicts likely next steps from attack-tree data to prompt pre-emptive containment.")))</f>
        <v/>
      </c>
      <c r="I43" s="47" t="inlineStr">
        <is>
          <t>Correlation logic documentation with tactic progression; Alert-to-incident aggregation ratio and quality review; Graph correlation output showing a reconstructed path</t>
        </is>
      </c>
      <c r="J43" s="43">
        <f>'AA'!I7</f>
        <v/>
      </c>
      <c r="K43" s="9" t="n"/>
    </row>
    <row r="44" ht="40" customHeight="1">
      <c r="A44" s="42" t="inlineStr">
        <is>
          <t>AA.3</t>
        </is>
      </c>
      <c r="B44" s="24" t="inlineStr">
        <is>
          <t>AA</t>
        </is>
      </c>
      <c r="C44" s="24" t="inlineStr">
        <is>
          <t>Response automation and orchestration</t>
        </is>
      </c>
      <c r="D44" s="43">
        <f>'AA'!E8</f>
        <v/>
      </c>
      <c r="E44" s="43">
        <f>'AA'!F8</f>
        <v/>
      </c>
      <c r="F44" s="44">
        <f>IF(OR(D44="",D44="NA"),"",MAX(0,E44-N(D44)))</f>
        <v/>
      </c>
      <c r="G44" s="45">
        <f>IF(F44="","",Setup!$C$22/100*12.0/100*F44*1000)</f>
        <v/>
      </c>
      <c r="H44" s="46">
        <f>IF(OR(D44="",D44="NA"),"",IF(N(D44)&gt;=5,"At the top of the scale — sustain and contribute back.",CHOOSE(N(D44)+2,"All response is manual.","A few scripts maintained by individuals; no governance.","A SOAR platform exists with playbooks for a small number of high-volume alert types; mostly enrichment rather than action.","Playbooks cover the highest-volume and highest-severity detection types, include automated containment for defined scenarios with explicit approval gates, and are version-controlled and tested.","Automation coverage of alert volume is measured, along with time saved and error rate; playbook failures are monitored and remediated; blast-radius controls and rollback procedures exist and are tested.","Automation decisions are risk-adaptive — confidence and asset criticality determine whether an action is automatic or approval-gated — and every detection ships with a linked response action by default.")))</f>
        <v/>
      </c>
      <c r="I44" s="47" t="inlineStr">
        <is>
          <t>Version-controlled playbook repository with tests; Automation coverage and time-saved metrics; Rollback and blast-radius test records</t>
        </is>
      </c>
      <c r="J44" s="43">
        <f>'AA'!I8</f>
        <v/>
      </c>
      <c r="K44" s="9" t="n"/>
    </row>
    <row r="45" ht="40" customHeight="1">
      <c r="A45" s="42" t="inlineStr">
        <is>
          <t>AA.4</t>
        </is>
      </c>
      <c r="B45" s="24" t="inlineStr">
        <is>
          <t>AA</t>
        </is>
      </c>
      <c r="C45" s="24" t="inlineStr">
        <is>
          <t>Advanced analytics governance</t>
        </is>
      </c>
      <c r="D45" s="43">
        <f>'AA'!E9</f>
        <v/>
      </c>
      <c r="E45" s="43">
        <f>'AA'!F9</f>
        <v/>
      </c>
      <c r="F45" s="44">
        <f>IF(OR(D45="",D45="NA"),"",MAX(0,E45-N(D45)))</f>
        <v/>
      </c>
      <c r="G45" s="45">
        <f>IF(F45="","",Setup!$C$22/100*11.0/100*F45*1000)</f>
        <v/>
      </c>
      <c r="H45" s="46">
        <f>IF(OR(D45="",D45="NA"),"",IF(N(D45)&gt;=5,"At the top of the scale — sustain and contribute back.",CHOOSE(N(D45)+2,"No advanced analytics, or vendor black boxes running unmonitored.","Vendor ML features enabled with default settings and no evaluation.","Some analytics tuned by trial and error; behaviour is not understood by the team operating it.","Each analytic has a documented purpose, the behaviour it targets mapped to ATT&amp;CK, its input features, training or baselining approach, expected output, and a named owner.","Analytics are evaluated on precision, recall and drift with a defined re-baselining cadence; outputs are explainable enough for an analyst to justify an action; failure modes and adversarial manipulation risks are documented.","Analytics are lifecycle-managed as models — versioned, monitored for drift and poisoning, validated by emulation like signature-based content, and retired when they stop earning their place.")))</f>
        <v/>
      </c>
      <c r="I45" s="47" t="inlineStr">
        <is>
          <t>Analytic register with owners, features and ATT&amp;CK mapping; Precision/recall/drift evaluation records; Model lifecycle and adversarial-risk documentation</t>
        </is>
      </c>
      <c r="J45" s="43">
        <f>'AA'!I9</f>
        <v/>
      </c>
      <c r="K45" s="9" t="n"/>
    </row>
    <row r="46" ht="40" customHeight="1">
      <c r="A46" s="42" t="inlineStr">
        <is>
          <t>AA.5</t>
        </is>
      </c>
      <c r="B46" s="24" t="inlineStr">
        <is>
          <t>AA</t>
        </is>
      </c>
      <c r="C46" s="24" t="inlineStr">
        <is>
          <t>Threat hunting programme</t>
        </is>
      </c>
      <c r="D46" s="43">
        <f>'AA'!E10</f>
        <v/>
      </c>
      <c r="E46" s="43">
        <f>'AA'!F10</f>
        <v/>
      </c>
      <c r="F46" s="44">
        <f>IF(OR(D46="",D46="NA"),"",MAX(0,E46-N(D46)))</f>
        <v/>
      </c>
      <c r="G46" s="45">
        <f>IF(F46="","",Setup!$C$22/100*15.0/100*F46*1000)</f>
        <v/>
      </c>
      <c r="H46" s="46">
        <f>IF(OR(D46="",D46="NA"),"",IF(N(D46)&gt;=5,"At the top of the scale — sustain and contribute back.",CHOOSE(N(D46)+2,"No hunting capability exists in any form.","Occasional unstructured exploration when analysts have spare time.","Scheduled hunts with loose scope; findings recorded inconsistently; little output beyond 'nothing found'.","Hunts are hypothesis-driven, derived from the threat profile, threat models, attack trees and validation gaps; each has a documented hypothesis, data scope, method, result and a required output — a new detection, a tuning change, a visibility gap, or an e","Hunt outcomes are measured — coverage of hypotheses against prioritised techniques, conversion rate to deployed detections, findings per hunt — and negative results are retained so the same ground is not re-covered blindly.","Hunting is continuous, partly automated (recurring hunts promoted to scheduled analytics), integrated with emulation so hunts are validated against known-good ground truth, and is a primary source of the detection backlog.")))</f>
        <v/>
      </c>
      <c r="I46" s="47" t="inlineStr">
        <is>
          <t>Hunt library with hypotheses, methods and outcomes; Hunt-to-detection conversion metric; Promoted-hunt-to-analytic records</t>
        </is>
      </c>
      <c r="J46" s="43">
        <f>'AA'!I10</f>
        <v/>
      </c>
      <c r="K46" s="9" t="n"/>
    </row>
    <row r="47" ht="40" customHeight="1">
      <c r="A47" s="42" t="inlineStr">
        <is>
          <t>AA.7</t>
        </is>
      </c>
      <c r="B47" s="24" t="inlineStr">
        <is>
          <t>AA</t>
        </is>
      </c>
      <c r="C47" s="24" t="inlineStr">
        <is>
          <t>Deception and adversary engagement</t>
        </is>
      </c>
      <c r="D47" s="43">
        <f>'AA'!E11</f>
        <v/>
      </c>
      <c r="E47" s="43">
        <f>'AA'!F11</f>
        <v/>
      </c>
      <c r="F47" s="44">
        <f>IF(OR(D47="",D47="NA"),"",MAX(0,E47-N(D47)))</f>
        <v/>
      </c>
      <c r="G47" s="45">
        <f>IF(F47="","",Setup!$C$22/100*13.0/100*F47*1000)</f>
        <v/>
      </c>
      <c r="H47" s="46">
        <f>IF(OR(D47="",D47="NA"),"",IF(N(D47)&gt;=5,"At the top of the scale — sustain and contribute back.",CHOOSE(N(D47)+2,"No deception capability of any kind.","An unofficial honeypot someone once stood up; nobody monitors it and nobody would notice it firing.","A small set of deception assets deployed opportunistically — some canary files or a default honeypot — alerting exists but placement is unrelated to any threat model.","Deception is placed deliberately at attack-tree choke points and along modelled paths to crown jewels — canary credentials where credential theft is expected, decoy shares where discovery is expected, honeytokens inside the data an adversary would steal; ","Deception coverage of modelled choke points is measured; assets are refreshed so they age like the estate around them; triggers are exercised in purple team scenarios and the alert path is proven end to end; fidelity is tracked and legitimate-touch incide","Deception is adaptive — placement is recomputed as attack trees and the estate change, interaction telemetry feeds intelligence and emulation, and measured adversary cost (time wasted, tradecraft revealed, early eviction) is reported as a programme outcom")))</f>
        <v/>
      </c>
      <c r="I47" s="47" t="inlineStr">
        <is>
          <t>Deception asset register mapped to attack-tree choke points; Choke-point coverage metric and refresh records; Purple-team validation of trigger-to-alert path</t>
        </is>
      </c>
      <c r="J47" s="43">
        <f>'AA'!I11</f>
        <v/>
      </c>
      <c r="K47" s="9" t="n"/>
    </row>
    <row r="48" ht="40" customHeight="1">
      <c r="A48" s="42" t="inlineStr">
        <is>
          <t>AA.6</t>
        </is>
      </c>
      <c r="B48" s="24" t="inlineStr">
        <is>
          <t>AA</t>
        </is>
      </c>
      <c r="C48" s="24" t="inlineStr">
        <is>
          <t>Case management and knowledge capture</t>
        </is>
      </c>
      <c r="D48" s="43">
        <f>'AA'!E12</f>
        <v/>
      </c>
      <c r="E48" s="43">
        <f>'AA'!F12</f>
        <v/>
      </c>
      <c r="F48" s="44">
        <f>IF(OR(D48="",D48="NA"),"",MAX(0,E48-N(D48)))</f>
        <v/>
      </c>
      <c r="G48" s="45">
        <f>IF(F48="","",Setup!$C$22/100*11.0/100*F48*1000)</f>
        <v/>
      </c>
      <c r="H48" s="46">
        <f>IF(OR(D48="",D48="NA"),"",IF(N(D48)&gt;=5,"At the top of the scale — sustain and contribute back.",CHOOSE(N(D48)+2,"Investigations are tracked in email, chat or spreadsheets.","A ticketing system is used, with free-text notes of variable quality.","A case management platform exists with basic categorisation; quality depends on the analyst.","Cases carry a mandatory structure — ATT&amp;CK classification, verdict, root cause, affected assets and identities, actions taken, and the detection(s) that fired or should have — enabling analysis across cases.","Case data is analysed for patterns (which detections produce value, which alert types waste time, which techniques recur) and this analysis directly drives the detection backlog and tuning priorities.","Case knowledge is a managed asset feeding a reusable investigation knowledge base, automated triage guidance, and analyst onboarding, with measured effect on time to competence and time to resolve.")))</f>
        <v/>
      </c>
      <c r="I48" s="47" t="inlineStr">
        <is>
          <t>Mandatory case schema and completion metric; Cross-case analysis driving backlog items; Knowledge base usage and effect on resolution time</t>
        </is>
      </c>
      <c r="J48" s="43">
        <f>'AA'!I12</f>
        <v/>
      </c>
      <c r="K48" s="9" t="n"/>
    </row>
    <row r="49" ht="40" customHeight="1">
      <c r="A49" s="42" t="inlineStr">
        <is>
          <t>AA.8</t>
        </is>
      </c>
      <c r="B49" s="24" t="inlineStr">
        <is>
          <t>AA</t>
        </is>
      </c>
      <c r="C49" s="24" t="inlineStr">
        <is>
          <t>Agentic and AI-assisted operations</t>
        </is>
      </c>
      <c r="D49" s="43">
        <f>'AA'!E13</f>
        <v/>
      </c>
      <c r="E49" s="43">
        <f>'AA'!F13</f>
        <v/>
      </c>
      <c r="F49" s="44">
        <f>IF(OR(D49="",D49="NA"),"",MAX(0,E49-N(D49)))</f>
        <v/>
      </c>
      <c r="G49" s="45">
        <f>IF(F49="","",Setup!$C$22/100*11.0/100*F49*1000)</f>
        <v/>
      </c>
      <c r="H49" s="46">
        <f>IF(OR(D49="",D49="NA"),"",IF(N(D49)&gt;=5,"At the top of the scale — sustain and contribute back.",CHOOSE(N(D49)+2,"No AI or agentic assistance, or unmanaged personal use of assistants with operational data.","Individual analysts use general-purpose assistants informally; no policy, no record of what was pasted into them.","An approved assistant is available for defined tasks such as summarisation or query drafting, with a data-handling policy, but its output is unmeasured.","Agent roles are defined with an explicit task scope, the data they may see, the actions they may take, and the human approval points; agent-authored detection content enters the same lifecycle, testing and evidence requirements as human-authored content.","Agent output quality is measured against human baselines (triage accuracy, false-verdict rate, detection quality), agent actions are fully audited and attributable, authority is bounded by asset criticality and confidence, and rollback is tested.","Agents operate inside the closed loop with measured cycle-time benefit and no loss of assurance — their work is validated by emulation like any other detection, their identities and tool access are modelled as attack paths, and prompt-injection resistance")))</f>
        <v/>
      </c>
      <c r="I49" s="47" t="inlineStr">
        <is>
          <t>Agent role definitions with task scope, data scope, authority and approval points; Audit trail attributing agent actions and decisions; Quality measurement against a human baseline; Prompt-injection test results using adversary-controlled log content</t>
        </is>
      </c>
      <c r="J49" s="43">
        <f>'AA'!I13</f>
        <v/>
      </c>
      <c r="K49" s="9" t="n"/>
    </row>
    <row r="50" ht="40" customHeight="1">
      <c r="A50" s="42" t="inlineStr">
        <is>
          <t>IR.1</t>
        </is>
      </c>
      <c r="B50" s="24" t="inlineStr">
        <is>
          <t>IR</t>
        </is>
      </c>
      <c r="C50" s="24" t="inlineStr">
        <is>
          <t>Response plan, playbooks and readiness</t>
        </is>
      </c>
      <c r="D50" s="43">
        <f>'IR'!E6</f>
        <v/>
      </c>
      <c r="E50" s="43">
        <f>'IR'!F6</f>
        <v/>
      </c>
      <c r="F50" s="44">
        <f>IF(OR(D50="",D50="NA"),"",MAX(0,E50-N(D50)))</f>
        <v/>
      </c>
      <c r="G50" s="45">
        <f>IF(F50="","",Setup!$C$23/100*18.0/100*F50*1000)</f>
        <v/>
      </c>
      <c r="H50" s="46">
        <f>IF(OR(D50="",D50="NA"),"",IF(N(D50)&gt;=5,"At the top of the scale — sustain and contribute back.",CHOOSE(N(D50)+2,"No documented incident response plan.","A generic plan exists, out of date, unfamiliar to the people who would use it.","A maintained plan with defined roles and escalation, plus playbooks for a few common scenarios.","Scenario playbooks are derived from the prioritised threat profile and attack trees — ransomware, business email compromise, cloud identity compromise, supply chain, insider, destructive attack, extortion without encryption — each with decision points, au","Playbook coverage of prioritised scenarios is measured; playbooks are updated after every real incident and every exercise; out-of-hours and degraded-infrastructure operation is explicitly addressed and tested.","Playbooks are living, partly executable (linked to orchestration), version-controlled, and validated in the same cycle as detection content, with measured readiness per scenario.")))</f>
        <v/>
      </c>
      <c r="I50" s="47" t="inlineStr">
        <is>
          <t>Scenario playbook set traced to threat profile; Post-incident and post-exercise update records; Out-of-band operating procedure test</t>
        </is>
      </c>
      <c r="J50" s="43">
        <f>'IR'!I6</f>
        <v/>
      </c>
      <c r="K50" s="9" t="n"/>
    </row>
    <row r="51" ht="40" customHeight="1">
      <c r="A51" s="42" t="inlineStr">
        <is>
          <t>IR.2</t>
        </is>
      </c>
      <c r="B51" s="24" t="inlineStr">
        <is>
          <t>IR</t>
        </is>
      </c>
      <c r="C51" s="24" t="inlineStr">
        <is>
          <t>Detection-to-response handoff and SLAs</t>
        </is>
      </c>
      <c r="D51" s="43">
        <f>'IR'!E7</f>
        <v/>
      </c>
      <c r="E51" s="43">
        <f>'IR'!F7</f>
        <v/>
      </c>
      <c r="F51" s="44">
        <f>IF(OR(D51="",D51="NA"),"",MAX(0,E51-N(D51)))</f>
        <v/>
      </c>
      <c r="G51" s="45">
        <f>IF(F51="","",Setup!$C$23/100*17.0/100*F51*1000)</f>
        <v/>
      </c>
      <c r="H51" s="46">
        <f>IF(OR(D51="",D51="NA"),"",IF(N(D51)&gt;=5,"At the top of the scale — sustain and contribute back.",CHOOSE(N(D51)+2,"No defined handoff. Alerts are picked up when noticed.","Informal handoff by chat message; coverage depends on who is awake.","Defined triage tiers and escalation paths; response times are not measured.","Severity-based SLAs exist for acknowledgement, triage and escalation, with defined coverage hours, on-call rotation and escalation-of-last-resort.","SLA attainment is measured per severity and reported; breaches are analysed for cause; queue ageing and abandonment are monitored; detection severity is calibrated against actual incident outcomes.","Handoff is automated with dynamic routing by detection type and asset criticality; time to acknowledge and time to contain are trended and actively reduced; capacity is modelled against alert volume forecasts.")))</f>
        <v/>
      </c>
      <c r="I51" s="47" t="inlineStr">
        <is>
          <t>Severity/SLA matrix with coverage model; SLA attainment and queue ageing reports; Severity calibration analysis</t>
        </is>
      </c>
      <c r="J51" s="43">
        <f>'IR'!I7</f>
        <v/>
      </c>
      <c r="K51" s="9" t="n"/>
    </row>
    <row r="52" ht="40" customHeight="1">
      <c r="A52" s="42" t="inlineStr">
        <is>
          <t>IR.3</t>
        </is>
      </c>
      <c r="B52" s="24" t="inlineStr">
        <is>
          <t>IR</t>
        </is>
      </c>
      <c r="C52" s="24" t="inlineStr">
        <is>
          <t>Forensic readiness and evidence handling</t>
        </is>
      </c>
      <c r="D52" s="43">
        <f>'IR'!E8</f>
        <v/>
      </c>
      <c r="E52" s="43">
        <f>'IR'!F8</f>
        <v/>
      </c>
      <c r="F52" s="44">
        <f>IF(OR(D52="",D52="NA"),"",MAX(0,E52-N(D52)))</f>
        <v/>
      </c>
      <c r="G52" s="45">
        <f>IF(F52="","",Setup!$C$23/100*15.0/100*F52*1000)</f>
        <v/>
      </c>
      <c r="H52" s="46">
        <f>IF(OR(D52="",D52="NA"),"",IF(N(D52)&gt;=5,"At the top of the scale — sustain and contribute back.",CHOOSE(N(D52)+2,"No forensic capability. Evidence is destroyed by remediation.","Ad hoc collection using whatever tools are to hand; no chain of custody.","Documented collection procedures for endpoints; retention adequate for common cases; cloud and SaaS evidence is uncertain.","Forensic readiness is planned — retention aligned to realistic dwell times, remote acquisition capability, memory capture, cloud and SaaS evidence sources identified and pre-authorised, chain of custody maintained, and legal/HR/regulatory requirements bui","Readiness is tested (can you actually acquire from that cloud workload, that SaaS tenant, that OT segment, on a Sunday?); acquisition times are measured; gaps in evidential coverage are registered and closed.","Evidence acquisition is automated on incident declaration, forensic data is preserved before containment destroys it, and readiness is validated in every major exercise and red team engagement.")))</f>
        <v/>
      </c>
      <c r="I52" s="47" t="inlineStr">
        <is>
          <t>Forensic readiness plan covering cloud and SaaS; Acquisition test results and timings; Automated preservation-on-declaration configuration</t>
        </is>
      </c>
      <c r="J52" s="43">
        <f>'IR'!I8</f>
        <v/>
      </c>
      <c r="K52" s="9" t="n"/>
    </row>
    <row r="53" ht="40" customHeight="1">
      <c r="A53" s="42" t="inlineStr">
        <is>
          <t>IR.4</t>
        </is>
      </c>
      <c r="B53" s="24" t="inlineStr">
        <is>
          <t>IR</t>
        </is>
      </c>
      <c r="C53" s="24" t="inlineStr">
        <is>
          <t>Containment, eradication and recovery</t>
        </is>
      </c>
      <c r="D53" s="43">
        <f>'IR'!E9</f>
        <v/>
      </c>
      <c r="E53" s="43">
        <f>'IR'!F9</f>
        <v/>
      </c>
      <c r="F53" s="44">
        <f>IF(OR(D53="",D53="NA"),"",MAX(0,E53-N(D53)))</f>
        <v/>
      </c>
      <c r="G53" s="45">
        <f>IF(F53="","",Setup!$C$23/100*17.0/100*F53*1000)</f>
        <v/>
      </c>
      <c r="H53" s="46">
        <f>IF(OR(D53="",D53="NA"),"",IF(N(D53)&gt;=5,"At the top of the scale — sustain and contribute back.",CHOOSE(N(D53)+2,"No defined containment capability; response is improvised.","Manual containment by individual administrators, slow and inconsistent.","Containment options exist for endpoints (isolate, block hash) with defined authority; identity and cloud containment are manual and slow.","Containment is defined across all planes — endpoint isolation, identity disablement and session/token revocation, network segmentation, cloud role and key revocation, email clawback, third-party access suspension — with authority, prerequisites and busine","Containment and recovery times are measured in exercises and real incidents; mass-scale actions are tested; recovery capability is validated against destructive scenarios including backup integrity and immutability testing.","Containment is largely automated with risk-adaptive gating, tested at scale on a defined cadence, and recovery objectives are demonstrated rather than asserted, including for identity infrastructure and cloud control planes.")))</f>
        <v/>
      </c>
      <c r="I53" s="47" t="inlineStr">
        <is>
          <t>Containment action catalogue by plane with authority levels; Timed containment and recovery exercise results; Backup immutability and restoration test evidence</t>
        </is>
      </c>
      <c r="J53" s="43">
        <f>'IR'!I9</f>
        <v/>
      </c>
      <c r="K53" s="9" t="n"/>
    </row>
    <row r="54" ht="40" customHeight="1">
      <c r="A54" s="42" t="inlineStr">
        <is>
          <t>IR.5</t>
        </is>
      </c>
      <c r="B54" s="24" t="inlineStr">
        <is>
          <t>IR</t>
        </is>
      </c>
      <c r="C54" s="24" t="inlineStr">
        <is>
          <t>Exercising and crisis management</t>
        </is>
      </c>
      <c r="D54" s="43">
        <f>'IR'!E10</f>
        <v/>
      </c>
      <c r="E54" s="43">
        <f>'IR'!F10</f>
        <v/>
      </c>
      <c r="F54" s="44">
        <f>IF(OR(D54="",D54="NA"),"",MAX(0,E54-N(D54)))</f>
        <v/>
      </c>
      <c r="G54" s="45">
        <f>IF(F54="","",Setup!$C$23/100*16.0/100*F54*1000)</f>
        <v/>
      </c>
      <c r="H54" s="46">
        <f>IF(OR(D54="",D54="NA"),"",IF(N(D54)&gt;=5,"At the top of the scale — sustain and contribute back.",CHOOSE(N(D54)+2,"No exercises of any kind are conducted.","An occasional informal walkthrough of the plan.","Annual tabletop exercise, generic scenario, limited participation.","A programme of exercises at varying intensity — tabletop, functional, technical simulation, and executive crisis — using scenarios drawn from the threat profile and involving legal, communications, business owners and relevant third parties.","Every exercise generates tracked findings with owners and dates; exercise realism increases over time; participation and performance are measured; regulatory notification and disclosure decision-making is exercised under time pressure.","Exercises are unannounced where appropriate, integrated with red team engagements so the exercise is a real detection event, and improvement across cycles is demonstrated with objective measures.")))</f>
        <v/>
      </c>
      <c r="I54" s="47" t="inlineStr">
        <is>
          <t>Multi-year exercise programme and scenario provenance; Findings register with closure; Evidence of exercises integrated with red team activity</t>
        </is>
      </c>
      <c r="J54" s="43">
        <f>'IR'!I10</f>
        <v/>
      </c>
      <c r="K54" s="9" t="n"/>
    </row>
    <row r="55" ht="40" customHeight="1">
      <c r="A55" s="42" t="inlineStr">
        <is>
          <t>IR.6</t>
        </is>
      </c>
      <c r="B55" s="24" t="inlineStr">
        <is>
          <t>IR</t>
        </is>
      </c>
      <c r="C55" s="24" t="inlineStr">
        <is>
          <t>Post-incident review to detection backlog</t>
        </is>
      </c>
      <c r="D55" s="43">
        <f>'IR'!E11</f>
        <v/>
      </c>
      <c r="E55" s="43">
        <f>'IR'!F11</f>
        <v/>
      </c>
      <c r="F55" s="44">
        <f>IF(OR(D55="",D55="NA"),"",MAX(0,E55-N(D55)))</f>
        <v/>
      </c>
      <c r="G55" s="45">
        <f>IF(F55="","",Setup!$C$23/100*17.0/100*F55*1000)</f>
        <v/>
      </c>
      <c r="H55" s="46">
        <f>IF(OR(D55="",D55="NA"),"",IF(N(D55)&gt;=5,"At the top of the scale — sustain and contribute back.",CHOOSE(N(D55)+2,"No post-incident review.","Informal debriefs after major incidents only; nothing recorded.","Reviews are held and documented for significant incidents; actions are recorded but rarely closed.","Every incident above a defined threshold gets a blameless review that explicitly reconstructs the timeline, identifies the earliest point at which detection was possible, and produces detection, telemetry and control actions with owners.","Action closure is tracked and reported; the gap between adversary first action and first detection is measured per incident and trended; recurring root causes are escalated as systemic issues.","Reviews feed threat models, attack trees, emulation plans and the detection backlog automatically; 'would we detect this now?' is answered by re-emulating the incident and proving it, with the result recorded against the review.")))</f>
        <v/>
      </c>
      <c r="I55" s="47" t="inlineStr">
        <is>
          <t>Blameless review records with earliest-detection-point analysis; Action closure and time-to-first-detection trends; Re-emulation proof that the incident is now detected</t>
        </is>
      </c>
      <c r="J55" s="43">
        <f>'IR'!I11</f>
        <v/>
      </c>
      <c r="K55" s="9" t="n"/>
    </row>
    <row r="56" ht="40" customHeight="1">
      <c r="A56" s="42" t="inlineStr">
        <is>
          <t>GV.1</t>
        </is>
      </c>
      <c r="B56" s="24" t="inlineStr">
        <is>
          <t>GV</t>
        </is>
      </c>
      <c r="C56" s="24" t="inlineStr">
        <is>
          <t>Strategy, mandate and funding</t>
        </is>
      </c>
      <c r="D56" s="43">
        <f>'GV'!E6</f>
        <v/>
      </c>
      <c r="E56" s="43">
        <f>'GV'!F6</f>
        <v/>
      </c>
      <c r="F56" s="44">
        <f>IF(OR(D56="",D56="NA"),"",MAX(0,E56-N(D56)))</f>
        <v/>
      </c>
      <c r="G56" s="45">
        <f>IF(F56="","",Setup!$C$24/100*15.0/100*F56*1000)</f>
        <v/>
      </c>
      <c r="H56" s="46">
        <f>IF(OR(D56="",D56="NA"),"",IF(N(D56)&gt;=5,"At the top of the scale — sustain and contribute back.",CHOOSE(N(D56)+2,"No strategy. The capability exists as a by-product of tool purchases.","Direction is set informally by whoever leads the function; funding is reactive.","A written plan exists, largely a list of tools and headcount for the year.","A multi-year strategy states target maturity per domain, is explicitly derived from the threat profile and business risk appetite, and has executive sponsorship and committed funding.","Strategy progress is reviewed against measured maturity at least twice a year; investment decisions cite validation evidence and coverage gaps; trade-offs are documented.","Strategy is dynamically adjusted from threat landscape change and measured risk reduction, with funding decisions demonstrably driven by validated efficacy data rather than vendor cycles.")))</f>
        <v/>
      </c>
      <c r="I56" s="47" t="inlineStr">
        <is>
          <t>Signed multi-year strategy with target maturity per domain; Investment cases citing coverage and validation data; Review minutes showing strategy adjustment</t>
        </is>
      </c>
      <c r="J56" s="43">
        <f>'GV'!I6</f>
        <v/>
      </c>
      <c r="K56" s="9" t="n"/>
    </row>
    <row r="57" ht="40" customHeight="1">
      <c r="A57" s="42" t="inlineStr">
        <is>
          <t>GV.2</t>
        </is>
      </c>
      <c r="B57" s="24" t="inlineStr">
        <is>
          <t>GV</t>
        </is>
      </c>
      <c r="C57" s="24" t="inlineStr">
        <is>
          <t>Roles, skills and capability development</t>
        </is>
      </c>
      <c r="D57" s="43">
        <f>'GV'!E7</f>
        <v/>
      </c>
      <c r="E57" s="43">
        <f>'GV'!F7</f>
        <v/>
      </c>
      <c r="F57" s="44">
        <f>IF(OR(D57="",D57="NA"),"",MAX(0,E57-N(D57)))</f>
        <v/>
      </c>
      <c r="G57" s="45">
        <f>IF(F57="","",Setup!$C$24/100*15.0/100*F57*1000)</f>
        <v/>
      </c>
      <c r="H57" s="46">
        <f>IF(OR(D57="",D57="NA"),"",IF(N(D57)&gt;=5,"At the top of the scale — sustain and contribute back.",CHOOSE(N(D57)+2,"No defined roles; whoever is available does the work.","Roles exist in name; responsibilities overlap and gaps are covered informally.","Job descriptions exist for core SOC roles; detection engineering, threat modeling and emulation are collateral duties.","Distinct roles are defined and staffed for intelligence, detection engineering, hunting, emulation/purple team and response, with documented responsibilities and a competency framework.","Skills are assessed against the framework, gaps drive a training plan with budget, and key-person dependency is measured and reduced; succession and cross-training are deliberate.","Capability development is continuous — internal ranges, rotation between offensive and defensive roles, published research — and retention and competency are measured as leading indicators of capability.")))</f>
        <v/>
      </c>
      <c r="I57" s="47" t="inlineStr">
        <is>
          <t>Role definitions and competency framework; Skills assessment and funded training plan; Key-person dependency analysis</t>
        </is>
      </c>
      <c r="J57" s="43">
        <f>'GV'!I7</f>
        <v/>
      </c>
      <c r="K57" s="9" t="n"/>
    </row>
    <row r="58" ht="40" customHeight="1">
      <c r="A58" s="42" t="inlineStr">
        <is>
          <t>GV.3</t>
        </is>
      </c>
      <c r="B58" s="24" t="inlineStr">
        <is>
          <t>GV</t>
        </is>
      </c>
      <c r="C58" s="24" t="inlineStr">
        <is>
          <t>Metrics and performance measurement</t>
        </is>
      </c>
      <c r="D58" s="43">
        <f>'GV'!E8</f>
        <v/>
      </c>
      <c r="E58" s="43">
        <f>'GV'!F8</f>
        <v/>
      </c>
      <c r="F58" s="44">
        <f>IF(OR(D58="",D58="NA"),"",MAX(0,E58-N(D58)))</f>
        <v/>
      </c>
      <c r="G58" s="45">
        <f>IF(F58="","",Setup!$C$24/100*18.0/100*F58*1000)</f>
        <v/>
      </c>
      <c r="H58" s="46">
        <f>IF(OR(D58="",D58="NA"),"",IF(N(D58)&gt;=5,"At the top of the scale — sustain and contribute back.",CHOOSE(N(D58)+2,"No metrics beyond what tools display by default.","Activity counts reported — alerts handled, tickets closed, threats blocked.","Operational metrics exist (volumes, MTTD, MTTR) with inconsistent definitions and no target.","A defined metric set covers effectiveness (Validated Coverage Score, detection precision, time from adversary action to detection), efficiency (triage time, automation rate), and programme health (backlog ageing, gap closure), each with a written definiti","Metrics are trended, reviewed in a formal forum, and acted on; the metric set is periodically challenged for gaming and perverse incentives; definitions are stable enough for period-on-period comparison.","Metrics link measured detection capability to business risk reduction and are used in prioritisation and investment; anti-gaming controls are explicit and metrics are independently verifiable from raw evidence.")))</f>
        <v/>
      </c>
      <c r="I58" s="47" t="inlineStr">
        <is>
          <t>Metric catalogue with definitions, owners and targets; Trended reporting pack and review minutes; Anti-gaming review record</t>
        </is>
      </c>
      <c r="J58" s="43">
        <f>'GV'!I8</f>
        <v/>
      </c>
      <c r="K58" s="9" t="n"/>
    </row>
    <row r="59" ht="40" customHeight="1">
      <c r="A59" s="42" t="inlineStr">
        <is>
          <t>GV.4</t>
        </is>
      </c>
      <c r="B59" s="24" t="inlineStr">
        <is>
          <t>GV</t>
        </is>
      </c>
      <c r="C59" s="24" t="inlineStr">
        <is>
          <t>Risk and compliance alignment</t>
        </is>
      </c>
      <c r="D59" s="43">
        <f>'GV'!E9</f>
        <v/>
      </c>
      <c r="E59" s="43">
        <f>'GV'!F9</f>
        <v/>
      </c>
      <c r="F59" s="44">
        <f>IF(OR(D59="",D59="NA"),"",MAX(0,E59-N(D59)))</f>
        <v/>
      </c>
      <c r="G59" s="45">
        <f>IF(F59="","",Setup!$C$24/100*14.0/100*F59*1000)</f>
        <v/>
      </c>
      <c r="H59" s="46">
        <f>IF(OR(D59="",D59="NA"),"",IF(N(D59)&gt;=5,"At the top of the scale — sustain and contribute back.",CHOOSE(N(D59)+2,"No connection between detection capability and risk management or compliance.","Compliance obligations are met by assertion; detection is not represented in the risk register.","Detection appears in the risk register as a generic control; regulatory obligations are tracked separately.","Detection capability gaps appear as named risks with owners and treatment plans; obligations (NIS2, DORA, sector regulation, contractual) are mapped to specific model sub-capabilities; crosswalks to NIST CSF 2.0 and ISO 27001 are maintained.","Risk assessments cite measured coverage and validation evidence rather than control existence; residual risk per crown jewel is expressed with reference to the attack trees and validated efficacy scores.","Detection risk is quantified and integrated with enterprise risk quantification; compliance evidence is a by-product of the operating model rather than a separate exercise.")))</f>
        <v/>
      </c>
      <c r="I59" s="47" t="inlineStr">
        <is>
          <t>Risk register entries citing coverage and validation data; Obligation-to-sub-capability mapping; Automatically generated compliance evidence</t>
        </is>
      </c>
      <c r="J59" s="43">
        <f>'GV'!I9</f>
        <v/>
      </c>
      <c r="K59" s="9" t="n"/>
    </row>
    <row r="60" ht="40" customHeight="1">
      <c r="A60" s="42" t="inlineStr">
        <is>
          <t>GV.5</t>
        </is>
      </c>
      <c r="B60" s="24" t="inlineStr">
        <is>
          <t>GV</t>
        </is>
      </c>
      <c r="C60" s="24" t="inlineStr">
        <is>
          <t>Executive and board reporting</t>
        </is>
      </c>
      <c r="D60" s="43">
        <f>'GV'!E10</f>
        <v/>
      </c>
      <c r="E60" s="43">
        <f>'GV'!F10</f>
        <v/>
      </c>
      <c r="F60" s="44">
        <f>IF(OR(D60="",D60="NA"),"",MAX(0,E60-N(D60)))</f>
        <v/>
      </c>
      <c r="G60" s="45">
        <f>IF(F60="","",Setup!$C$24/100*13.0/100*F60*1000)</f>
        <v/>
      </c>
      <c r="H60" s="46">
        <f>IF(OR(D60="",D60="NA"),"",IF(N(D60)&gt;=5,"At the top of the scale — sustain and contribute back.",CHOOSE(N(D60)+2,"No reporting above the security team.","Occasional narrative updates, usually after an incident.","Regular reporting of activity volumes and tool status.","Reporting states maturity by domain, validated coverage against the prioritised threat profile, known blind spots, and the risks accepted as a result — in business language, with the assumptions stated.","Reporting is comparable period on period, includes trend and forecast, distinguishes clearly between what has been tested and what is assumed, and explicitly reports capability that has degraded.","Reporting supports investment decisions with modelled risk reduction per option, is independently assured, and includes benchmarking against sector peers where credible data exists.")))</f>
        <v/>
      </c>
      <c r="I60" s="47" t="inlineStr">
        <is>
          <t>Executive reporting pack showing tested versus assumed capability; Period-on-period comparability statement; Independent assurance or benchmarking record</t>
        </is>
      </c>
      <c r="J60" s="43">
        <f>'GV'!I10</f>
        <v/>
      </c>
      <c r="K60" s="9" t="n"/>
    </row>
    <row r="61" ht="40" customHeight="1">
      <c r="A61" s="42" t="inlineStr">
        <is>
          <t>GV.6</t>
        </is>
      </c>
      <c r="B61" s="24" t="inlineStr">
        <is>
          <t>GV</t>
        </is>
      </c>
      <c r="C61" s="24" t="inlineStr">
        <is>
          <t>Continuous improvement cadence</t>
        </is>
      </c>
      <c r="D61" s="43">
        <f>'GV'!E11</f>
        <v/>
      </c>
      <c r="E61" s="43">
        <f>'GV'!F11</f>
        <v/>
      </c>
      <c r="F61" s="44">
        <f>IF(OR(D61="",D61="NA"),"",MAX(0,E61-N(D61)))</f>
        <v/>
      </c>
      <c r="G61" s="45">
        <f>IF(F61="","",Setup!$C$24/100*13.0/100*F61*1000)</f>
        <v/>
      </c>
      <c r="H61" s="46">
        <f>IF(OR(D61="",D61="NA"),"",IF(N(D61)&gt;=5,"At the top of the scale — sustain and contribute back.",CHOOSE(N(D61)+2,"Improvement happens only after a serious incident.","Individuals improve things when time allows.","An improvement backlog exists but competes unsuccessfully with operational work.","A defined cadence exists — regular retrospectives, a prioritised improvement backlog with protected capacity, and reassessment against this model at least annually.","Improvement outcomes are measured against the maturity baseline; reassessment is partly independent to counter self-assessment optimism; regression is investigated as seriously as stagnation.","Improvement is continuous and data-driven, with capacity formally allocated, cycle times measured, and demonstrable maturity progression across multiple assessment cycles.")))</f>
        <v/>
      </c>
      <c r="I61" s="47" t="inlineStr">
        <is>
          <t>Improvement backlog with protected capacity allocation; Successive TID-CMM assessment results showing progression; Independent or peer-reviewed reassessment record</t>
        </is>
      </c>
      <c r="J61" s="43">
        <f>'GV'!I11</f>
        <v/>
      </c>
      <c r="K61" s="9" t="n"/>
    </row>
    <row r="62" ht="40" customHeight="1">
      <c r="A62" s="42" t="inlineStr">
        <is>
          <t>GV.7</t>
        </is>
      </c>
      <c r="B62" s="24" t="inlineStr">
        <is>
          <t>GV</t>
        </is>
      </c>
      <c r="C62" s="24" t="inlineStr">
        <is>
          <t>Third-party and supply-chain detection</t>
        </is>
      </c>
      <c r="D62" s="43">
        <f>'GV'!E12</f>
        <v/>
      </c>
      <c r="E62" s="43">
        <f>'GV'!F12</f>
        <v/>
      </c>
      <c r="F62" s="44">
        <f>IF(OR(D62="",D62="NA"),"",MAX(0,E62-N(D62)))</f>
        <v/>
      </c>
      <c r="G62" s="45">
        <f>IF(F62="","",Setup!$C$24/100*12.0/100*F62*1000)</f>
        <v/>
      </c>
      <c r="H62" s="46">
        <f>IF(OR(D62="",D62="NA"),"",IF(N(D62)&gt;=5,"At the top of the scale — sustain and contribute back.",CHOOSE(N(D62)+2,"Third-party activity is outside the detection scope entirely.","Third-party access exists but is not distinguished in telemetry.","Third-party accounts are identifiable in logs; managed security providers report to defined SLAs that are not verified.","Third-party and vendor access paths are modelled as attack paths, monitored with specific detections, and outsourced detection responsibilities are explicitly divided in a documented responsibility matrix.","Provider performance is verified independently — including by emulation against provider-monitored scope — rather than accepted from their reporting; software supply chain and CI/CD telemetry is covered; fourth-party dependency risk is considered.","Supply-chain compromise scenarios are emulated end to end, detection responsibilities are contractually specified with testable service levels, and provider detection efficacy is measured as part of the coverage score.")))</f>
        <v/>
      </c>
      <c r="I62" s="47" t="inlineStr">
        <is>
          <t>Responsibility matrix for outsourced detection; Emulation results against provider-monitored scope; Supply-chain scenario emulation records</t>
        </is>
      </c>
      <c r="J62" s="43">
        <f>'GV'!I12</f>
        <v/>
      </c>
      <c r="K62" s="9" t="n"/>
    </row>
  </sheetData>
  <autoFilter ref="A4:K62"/>
  <mergeCells count="1">
    <mergeCell ref="A2:K2"/>
  </mergeCells>
  <conditionalFormatting sqref="G5:G62">
    <cfRule type="colorScale" priority="1">
      <colorScale>
        <cfvo type="min"/>
        <cfvo type="max"/>
        <color rgb="00FFFFFF"/>
        <color rgb="00F4A6A6"/>
      </colorScale>
    </cfRule>
  </conditionalFormatting>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F62"/>
  <sheetViews>
    <sheetView showGridLines="0" workbookViewId="0">
      <pane ySplit="4" topLeftCell="A5" activePane="bottomLeft" state="frozen"/>
      <selection pane="bottomLeft" activeCell="A1" sqref="A1"/>
    </sheetView>
  </sheetViews>
  <sheetFormatPr baseColWidth="8" defaultRowHeight="15"/>
  <cols>
    <col width="9" customWidth="1" min="1" max="1"/>
    <col width="9" customWidth="1" min="2" max="2"/>
    <col width="40" customWidth="1" min="3" max="3"/>
    <col width="40" customWidth="1" min="4" max="4"/>
    <col width="40" customWidth="1" min="5" max="5"/>
    <col width="34" customWidth="1" min="6" max="6"/>
  </cols>
  <sheetData>
    <row r="1">
      <c r="A1" s="1" t="inlineStr">
        <is>
          <t>Framework crosswalk</t>
        </is>
      </c>
    </row>
    <row r="2">
      <c r="A2" s="22" t="inlineStr">
        <is>
          <t>Mapping is indicative, at sub-capability level, and intended to let a TID-CMM assessment feed existing NIST CSF 2.0, SOC-CMM and ISO 27001 reporting without a separate exercise.</t>
        </is>
      </c>
    </row>
    <row r="4" ht="30" customHeight="1">
      <c r="A4" s="10" t="inlineStr">
        <is>
          <t>ID</t>
        </is>
      </c>
      <c r="B4" s="10" t="inlineStr">
        <is>
          <t>Domain</t>
        </is>
      </c>
      <c r="C4" s="10" t="inlineStr">
        <is>
          <t>Sub-capability</t>
        </is>
      </c>
      <c r="D4" s="10" t="inlineStr">
        <is>
          <t>NIST CSF 2.0</t>
        </is>
      </c>
      <c r="E4" s="10" t="inlineStr">
        <is>
          <t>SOC-CMM</t>
        </is>
      </c>
      <c r="F4" s="10" t="inlineStr">
        <is>
          <t>Other</t>
        </is>
      </c>
    </row>
    <row r="5">
      <c r="A5" s="42" t="inlineStr">
        <is>
          <t>TI.1</t>
        </is>
      </c>
      <c r="B5" s="44" t="inlineStr">
        <is>
          <t>TI</t>
        </is>
      </c>
      <c r="C5" s="44" t="inlineStr">
        <is>
          <t>Intelligence requirements and PIRs</t>
        </is>
      </c>
      <c r="D5" s="44" t="inlineStr">
        <is>
          <t>ID.RA-03, ID.RA-04, GV.RM-01</t>
        </is>
      </c>
      <c r="E5" s="44" t="inlineStr">
        <is>
          <t>Intelligence.Business, Intelligence.Process</t>
        </is>
      </c>
      <c r="F5" s="44" t="inlineStr">
        <is>
          <t>iso_27001_2022: A.5.7</t>
        </is>
      </c>
    </row>
    <row r="6">
      <c r="A6" s="42" t="inlineStr">
        <is>
          <t>TI.2</t>
        </is>
      </c>
      <c r="B6" s="44" t="inlineStr">
        <is>
          <t>TI</t>
        </is>
      </c>
      <c r="C6" s="44" t="inlineStr">
        <is>
          <t>Threat profile and adversary prioritisation</t>
        </is>
      </c>
      <c r="D6" s="44" t="inlineStr">
        <is>
          <t>ID.RA-03, ID.RA-05</t>
        </is>
      </c>
      <c r="E6" s="44" t="inlineStr">
        <is>
          <t>Intelligence.Process</t>
        </is>
      </c>
      <c r="F6" s="44" t="inlineStr"/>
    </row>
    <row r="7">
      <c r="A7" s="42" t="inlineStr">
        <is>
          <t>TI.3</t>
        </is>
      </c>
      <c r="B7" s="44" t="inlineStr">
        <is>
          <t>TI</t>
        </is>
      </c>
      <c r="C7" s="44" t="inlineStr">
        <is>
          <t>Technical CTI ingestion and indicator lifecycle</t>
        </is>
      </c>
      <c r="D7" s="44" t="inlineStr">
        <is>
          <t>ID.RA-02, DE.AE-07</t>
        </is>
      </c>
      <c r="E7" s="44" t="inlineStr">
        <is>
          <t>Intelligence.Technology</t>
        </is>
      </c>
      <c r="F7" s="44" t="inlineStr"/>
    </row>
    <row r="8">
      <c r="A8" s="42" t="inlineStr">
        <is>
          <t>TI.4</t>
        </is>
      </c>
      <c r="B8" s="44" t="inlineStr">
        <is>
          <t>TI</t>
        </is>
      </c>
      <c r="C8" s="44" t="inlineStr">
        <is>
          <t>TTP extraction and ATT&amp;CK mapping discipline</t>
        </is>
      </c>
      <c r="D8" s="44" t="inlineStr">
        <is>
          <t>ID.RA-03, ID.IM-02</t>
        </is>
      </c>
      <c r="E8" s="44" t="inlineStr">
        <is>
          <t>Intelligence.Process</t>
        </is>
      </c>
      <c r="F8" s="44" t="inlineStr"/>
    </row>
    <row r="9">
      <c r="A9" s="42" t="inlineStr">
        <is>
          <t>TI.5</t>
        </is>
      </c>
      <c r="B9" s="44" t="inlineStr">
        <is>
          <t>TI</t>
        </is>
      </c>
      <c r="C9" s="44" t="inlineStr">
        <is>
          <t>Intelligence-to-detection tasking</t>
        </is>
      </c>
      <c r="D9" s="44" t="inlineStr">
        <is>
          <t>ID.RA-06, ID.IM-01, DE.AE-08</t>
        </is>
      </c>
      <c r="E9" s="44" t="inlineStr">
        <is>
          <t>Intelligence.Process, Analysis.Process</t>
        </is>
      </c>
      <c r="F9" s="44" t="inlineStr"/>
    </row>
    <row r="10">
      <c r="A10" s="42" t="inlineStr">
        <is>
          <t>TI.6</t>
        </is>
      </c>
      <c r="B10" s="44" t="inlineStr">
        <is>
          <t>TI</t>
        </is>
      </c>
      <c r="C10" s="44" t="inlineStr">
        <is>
          <t>Dissemination, sharing and community contribution</t>
        </is>
      </c>
      <c r="D10" s="44" t="inlineStr">
        <is>
          <t>ID.RA-03, GV.OC-02, RS.CO-02</t>
        </is>
      </c>
      <c r="E10" s="44" t="inlineStr">
        <is>
          <t>Intelligence.Process, Business.Customers</t>
        </is>
      </c>
      <c r="F10" s="44" t="inlineStr"/>
    </row>
    <row r="11">
      <c r="A11" s="42" t="inlineStr">
        <is>
          <t>TM.1</t>
        </is>
      </c>
      <c r="B11" s="44" t="inlineStr">
        <is>
          <t>TM</t>
        </is>
      </c>
      <c r="C11" s="44" t="inlineStr">
        <is>
          <t>Asset, identity and crown-jewel identification</t>
        </is>
      </c>
      <c r="D11" s="44" t="inlineStr">
        <is>
          <t>ID.AM-01, ID.AM-02, ID.AM-05, ID.AM-07</t>
        </is>
      </c>
      <c r="E11" s="44" t="inlineStr">
        <is>
          <t>Business.Customers, Process.Use case management</t>
        </is>
      </c>
      <c r="F11" s="44" t="inlineStr"/>
    </row>
    <row r="12">
      <c r="A12" s="42" t="inlineStr">
        <is>
          <t>TM.2</t>
        </is>
      </c>
      <c r="B12" s="44" t="inlineStr">
        <is>
          <t>TM</t>
        </is>
      </c>
      <c r="C12" s="44" t="inlineStr">
        <is>
          <t>System and data-flow threat modeling</t>
        </is>
      </c>
      <c r="D12" s="44" t="inlineStr">
        <is>
          <t>ID.RA-01, ID.RA-04, PR.PS-06</t>
        </is>
      </c>
      <c r="E12" s="44" t="inlineStr">
        <is>
          <t>Process.Use case management</t>
        </is>
      </c>
      <c r="F12" s="44" t="inlineStr"/>
    </row>
    <row r="13">
      <c r="A13" s="42" t="inlineStr">
        <is>
          <t>TM.7</t>
        </is>
      </c>
      <c r="B13" s="44" t="inlineStr">
        <is>
          <t>TM</t>
        </is>
      </c>
      <c r="C13" s="44" t="inlineStr">
        <is>
          <t>Attack surface enumeration</t>
        </is>
      </c>
      <c r="D13" s="44" t="inlineStr">
        <is>
          <t>ID.AM-01, ID.AM-02, ID.AM-04, ID.RA-01, DE.CM-06</t>
        </is>
      </c>
      <c r="E13" s="44" t="inlineStr">
        <is>
          <t>Business.Services, Process.Use case management</t>
        </is>
      </c>
      <c r="F13" s="44" t="inlineStr">
        <is>
          <t>ctem: Scoping, Discovery</t>
        </is>
      </c>
    </row>
    <row r="14">
      <c r="A14" s="42" t="inlineStr">
        <is>
          <t>TM.3</t>
        </is>
      </c>
      <c r="B14" s="44" t="inlineStr">
        <is>
          <t>TM</t>
        </is>
      </c>
      <c r="C14" s="44" t="inlineStr">
        <is>
          <t>Attack tree construction</t>
        </is>
      </c>
      <c r="D14" s="44" t="inlineStr">
        <is>
          <t>ID.RA-01, ID.RA-04, ID.IM-02</t>
        </is>
      </c>
      <c r="E14" s="44" t="inlineStr">
        <is>
          <t>Process.Use case management</t>
        </is>
      </c>
      <c r="F14" s="44" t="inlineStr"/>
    </row>
    <row r="15">
      <c r="A15" s="42" t="inlineStr">
        <is>
          <t>TM.4</t>
        </is>
      </c>
      <c r="B15" s="44" t="inlineStr">
        <is>
          <t>TM</t>
        </is>
      </c>
      <c r="C15" s="44" t="inlineStr">
        <is>
          <t>Attack path and exposure analysis</t>
        </is>
      </c>
      <c r="D15" s="44" t="inlineStr">
        <is>
          <t>ID.RA-01, ID.RA-05, ID.IM-02, PR.AA-05</t>
        </is>
      </c>
      <c r="E15" s="44" t="inlineStr">
        <is>
          <t>Process.Use case management</t>
        </is>
      </c>
      <c r="F15" s="44" t="inlineStr">
        <is>
          <t>ctem: Scoping, Discovery, Prioritisation</t>
        </is>
      </c>
    </row>
    <row r="16">
      <c r="A16" s="42" t="inlineStr">
        <is>
          <t>TM.5</t>
        </is>
      </c>
      <c r="B16" s="44" t="inlineStr">
        <is>
          <t>TM</t>
        </is>
      </c>
      <c r="C16" s="44" t="inlineStr">
        <is>
          <t>Abuse cases to detection requirements traceability</t>
        </is>
      </c>
      <c r="D16" s="44" t="inlineStr">
        <is>
          <t>ID.IM-01, ID.IM-02, DE.CM-09</t>
        </is>
      </c>
      <c r="E16" s="44" t="inlineStr">
        <is>
          <t>Process.Use case management</t>
        </is>
      </c>
      <c r="F16" s="44" t="inlineStr"/>
    </row>
    <row r="17">
      <c r="A17" s="42" t="inlineStr">
        <is>
          <t>TM.6</t>
        </is>
      </c>
      <c r="B17" s="44" t="inlineStr">
        <is>
          <t>TM</t>
        </is>
      </c>
      <c r="C17" s="44" t="inlineStr">
        <is>
          <t>Model maintenance and change triggers</t>
        </is>
      </c>
      <c r="D17" s="44" t="inlineStr">
        <is>
          <t>ID.IM-03, ID.RA-07, GV.OV-03</t>
        </is>
      </c>
      <c r="E17" s="44" t="inlineStr">
        <is>
          <t>Process.Use case management, Business.Governance</t>
        </is>
      </c>
      <c r="F17" s="44" t="inlineStr"/>
    </row>
    <row r="18">
      <c r="A18" s="42" t="inlineStr">
        <is>
          <t>DC.1</t>
        </is>
      </c>
      <c r="B18" s="44" t="inlineStr">
        <is>
          <t>DC</t>
        </is>
      </c>
      <c r="C18" s="44" t="inlineStr">
        <is>
          <t>Log source inventory and ownership</t>
        </is>
      </c>
      <c r="D18" s="44" t="inlineStr">
        <is>
          <t>ID.AM-01, DE.CM-01, DE.CM-09</t>
        </is>
      </c>
      <c r="E18" s="44" t="inlineStr">
        <is>
          <t>Technology.SIEM tuning, Process.Log management</t>
        </is>
      </c>
      <c r="F18" s="44" t="inlineStr"/>
    </row>
    <row r="19">
      <c r="A19" s="42" t="inlineStr">
        <is>
          <t>DC.2</t>
        </is>
      </c>
      <c r="B19" s="44" t="inlineStr">
        <is>
          <t>DC</t>
        </is>
      </c>
      <c r="C19" s="44" t="inlineStr">
        <is>
          <t>Telemetry quality, completeness and timeliness</t>
        </is>
      </c>
      <c r="D19" s="44" t="inlineStr">
        <is>
          <t>DE.CM-09, DE.AE-03, PR.PS-04</t>
        </is>
      </c>
      <c r="E19" s="44" t="inlineStr">
        <is>
          <t>Technology.Log management, Process.Monitoring</t>
        </is>
      </c>
      <c r="F19" s="44" t="inlineStr"/>
    </row>
    <row r="20">
      <c r="A20" s="42" t="inlineStr">
        <is>
          <t>DC.3</t>
        </is>
      </c>
      <c r="B20" s="44" t="inlineStr">
        <is>
          <t>DC</t>
        </is>
      </c>
      <c r="C20" s="44" t="inlineStr">
        <is>
          <t>Normalisation and data model discipline</t>
        </is>
      </c>
      <c r="D20" s="44" t="inlineStr">
        <is>
          <t>DE.AE-03, PR.DS-01</t>
        </is>
      </c>
      <c r="E20" s="44" t="inlineStr">
        <is>
          <t>Technology.SIEM, Process.Log management</t>
        </is>
      </c>
      <c r="F20" s="44" t="inlineStr"/>
    </row>
    <row r="21">
      <c r="A21" s="42" t="inlineStr">
        <is>
          <t>DC.4</t>
        </is>
      </c>
      <c r="B21" s="44" t="inlineStr">
        <is>
          <t>DC</t>
        </is>
      </c>
      <c r="C21" s="44" t="inlineStr">
        <is>
          <t>ATT&amp;CK technique coverage measurement</t>
        </is>
      </c>
      <c r="D21" s="44" t="inlineStr">
        <is>
          <t>DE.CM-09, ID.IM-02</t>
        </is>
      </c>
      <c r="E21" s="44" t="inlineStr">
        <is>
          <t>Process.Use case management</t>
        </is>
      </c>
      <c r="F21" s="44" t="inlineStr"/>
    </row>
    <row r="22">
      <c r="A22" s="42" t="inlineStr">
        <is>
          <t>DC.5</t>
        </is>
      </c>
      <c r="B22" s="44" t="inlineStr">
        <is>
          <t>DC</t>
        </is>
      </c>
      <c r="C22" s="44" t="inlineStr">
        <is>
          <t>Coverage breadth across attack surfaces</t>
        </is>
      </c>
      <c r="D22" s="44" t="inlineStr">
        <is>
          <t>DE.CM-01, DE.CM-02, DE.CM-03, DE.CM-06, ID.AM-04</t>
        </is>
      </c>
      <c r="E22" s="44" t="inlineStr">
        <is>
          <t>Technology.Log management, Business.Services</t>
        </is>
      </c>
      <c r="F22" s="44" t="inlineStr"/>
    </row>
    <row r="23">
      <c r="A23" s="42" t="inlineStr">
        <is>
          <t>DC.6</t>
        </is>
      </c>
      <c r="B23" s="44" t="inlineStr">
        <is>
          <t>DC</t>
        </is>
      </c>
      <c r="C23" s="44" t="inlineStr">
        <is>
          <t>Visibility gap management</t>
        </is>
      </c>
      <c r="D23" s="44" t="inlineStr">
        <is>
          <t>ID.RA-06, ID.IM-01, ID.IM-03</t>
        </is>
      </c>
      <c r="E23" s="44" t="inlineStr">
        <is>
          <t>Process.Use case management, Business.Governance</t>
        </is>
      </c>
      <c r="F23" s="44" t="inlineStr"/>
    </row>
    <row r="24">
      <c r="A24" s="42" t="inlineStr">
        <is>
          <t>DE.1</t>
        </is>
      </c>
      <c r="B24" s="44" t="inlineStr">
        <is>
          <t>DE</t>
        </is>
      </c>
      <c r="C24" s="44" t="inlineStr">
        <is>
          <t>Detection lifecycle and intake</t>
        </is>
      </c>
      <c r="D24" s="44" t="inlineStr">
        <is>
          <t>DE.CM-09, ID.IM-01</t>
        </is>
      </c>
      <c r="E24" s="44" t="inlineStr">
        <is>
          <t>Process.Use case management</t>
        </is>
      </c>
      <c r="F24" s="44" t="inlineStr">
        <is>
          <t>debmm: Foundational to Advanced</t>
        </is>
      </c>
    </row>
    <row r="25">
      <c r="A25" s="42" t="inlineStr">
        <is>
          <t>DE.2</t>
        </is>
      </c>
      <c r="B25" s="44" t="inlineStr">
        <is>
          <t>DE</t>
        </is>
      </c>
      <c r="C25" s="44" t="inlineStr">
        <is>
          <t>Detection-as-code</t>
        </is>
      </c>
      <c r="D25" s="44" t="inlineStr">
        <is>
          <t>PR.PS-01, PR.PS-06, DE.CM-09</t>
        </is>
      </c>
      <c r="E25" s="44" t="inlineStr">
        <is>
          <t>Technology.SIEM, Process.Use case management</t>
        </is>
      </c>
      <c r="F25" s="44" t="inlineStr"/>
    </row>
    <row r="26">
      <c r="A26" s="42" t="inlineStr">
        <is>
          <t>DE.3</t>
        </is>
      </c>
      <c r="B26" s="44" t="inlineStr">
        <is>
          <t>DE</t>
        </is>
      </c>
      <c r="C26" s="44" t="inlineStr">
        <is>
          <t>Detection standards, metadata and documentation</t>
        </is>
      </c>
      <c r="D26" s="44" t="inlineStr">
        <is>
          <t>DE.AE-02, DE.CM-09, RS.MA-02</t>
        </is>
      </c>
      <c r="E26" s="44" t="inlineStr">
        <is>
          <t>Process.Use case management, Process.Detection engineering</t>
        </is>
      </c>
      <c r="F26" s="44" t="inlineStr"/>
    </row>
    <row r="27">
      <c r="A27" s="42" t="inlineStr">
        <is>
          <t>DE.4</t>
        </is>
      </c>
      <c r="B27" s="44" t="inlineStr">
        <is>
          <t>DE</t>
        </is>
      </c>
      <c r="C27" s="44" t="inlineStr">
        <is>
          <t>Testing and pre-deployment validation</t>
        </is>
      </c>
      <c r="D27" s="44" t="inlineStr">
        <is>
          <t>ID.IM-02, DE.CM-09, PR.PS-06</t>
        </is>
      </c>
      <c r="E27" s="44" t="inlineStr">
        <is>
          <t>Process.Use case management</t>
        </is>
      </c>
      <c r="F27" s="44" t="inlineStr"/>
    </row>
    <row r="28">
      <c r="A28" s="42" t="inlineStr">
        <is>
          <t>DE.5</t>
        </is>
      </c>
      <c r="B28" s="44" t="inlineStr">
        <is>
          <t>DE</t>
        </is>
      </c>
      <c r="C28" s="44" t="inlineStr">
        <is>
          <t>Tuning, precision and false-positive management</t>
        </is>
      </c>
      <c r="D28" s="44" t="inlineStr">
        <is>
          <t>DE.AE-08, ID.IM-01, RS.AN-08</t>
        </is>
      </c>
      <c r="E28" s="44" t="inlineStr">
        <is>
          <t>Process.Monitoring, Technology.SIEM tuning</t>
        </is>
      </c>
      <c r="F28" s="44" t="inlineStr"/>
    </row>
    <row r="29">
      <c r="A29" s="42" t="inlineStr">
        <is>
          <t>DE.6</t>
        </is>
      </c>
      <c r="B29" s="44" t="inlineStr">
        <is>
          <t>DE</t>
        </is>
      </c>
      <c r="C29" s="44" t="inlineStr">
        <is>
          <t>Detection health and silent-failure monitoring</t>
        </is>
      </c>
      <c r="D29" s="44" t="inlineStr">
        <is>
          <t>DE.CM-09, PR.PS-04, DE.AE-03</t>
        </is>
      </c>
      <c r="E29" s="44" t="inlineStr">
        <is>
          <t>Technology.SIEM, Process.Monitoring</t>
        </is>
      </c>
      <c r="F29" s="44" t="inlineStr"/>
    </row>
    <row r="30">
      <c r="A30" s="42" t="inlineStr">
        <is>
          <t>DE.7</t>
        </is>
      </c>
      <c r="B30" s="44" t="inlineStr">
        <is>
          <t>DE</t>
        </is>
      </c>
      <c r="C30" s="44" t="inlineStr">
        <is>
          <t>Versioning, deprecation and retirement</t>
        </is>
      </c>
      <c r="D30" s="44" t="inlineStr">
        <is>
          <t>ID.IM-03, PR.PS-06</t>
        </is>
      </c>
      <c r="E30" s="44" t="inlineStr">
        <is>
          <t>Process.Use case management</t>
        </is>
      </c>
      <c r="F30" s="44" t="inlineStr"/>
    </row>
    <row r="31">
      <c r="A31" s="42" t="inlineStr">
        <is>
          <t>DE.8</t>
        </is>
      </c>
      <c r="B31" s="44" t="inlineStr">
        <is>
          <t>DE</t>
        </is>
      </c>
      <c r="C31" s="44" t="inlineStr">
        <is>
          <t>Portfolio composition and detection strategy</t>
        </is>
      </c>
      <c r="D31" s="44" t="inlineStr">
        <is>
          <t>DE.CM-09, ID.IM-02, PR.IR-01</t>
        </is>
      </c>
      <c r="E31" s="44" t="inlineStr">
        <is>
          <t>Process.Use case management</t>
        </is>
      </c>
      <c r="F31" s="44" t="inlineStr"/>
    </row>
    <row r="32">
      <c r="A32" s="42" t="inlineStr">
        <is>
          <t>DE.9</t>
        </is>
      </c>
      <c r="B32" s="44" t="inlineStr">
        <is>
          <t>DE</t>
        </is>
      </c>
      <c r="C32" s="44" t="inlineStr">
        <is>
          <t>Detection content sourcing and provenance</t>
        </is>
      </c>
      <c r="D32" s="44" t="inlineStr">
        <is>
          <t>ID.RA-02, ID.RA-03, GV.SC-07, DE.CM-09</t>
        </is>
      </c>
      <c r="E32" s="44" t="inlineStr">
        <is>
          <t>Intelligence.Process, Process.Use case management</t>
        </is>
      </c>
      <c r="F32" s="44" t="inlineStr"/>
    </row>
    <row r="33">
      <c r="A33" s="42" t="inlineStr">
        <is>
          <t>DE.10</t>
        </is>
      </c>
      <c r="B33" s="44" t="inlineStr">
        <is>
          <t>DE</t>
        </is>
      </c>
      <c r="C33" s="44" t="inlineStr">
        <is>
          <t>Detection modality breadth</t>
        </is>
      </c>
      <c r="D33" s="44" t="inlineStr">
        <is>
          <t>DE.CM-01, DE.CM-02, DE.CM-04, DE.CM-09, PR.DS-06</t>
        </is>
      </c>
      <c r="E33" s="44" t="inlineStr">
        <is>
          <t>Technology, Process.Use case management</t>
        </is>
      </c>
      <c r="F33" s="44" t="inlineStr"/>
    </row>
    <row r="34">
      <c r="A34" s="42" t="inlineStr">
        <is>
          <t>AV.1</t>
        </is>
      </c>
      <c r="B34" s="44" t="inlineStr">
        <is>
          <t>AV</t>
        </is>
      </c>
      <c r="C34" s="44" t="inlineStr">
        <is>
          <t>Atomic testing and control verification</t>
        </is>
      </c>
      <c r="D34" s="44" t="inlineStr">
        <is>
          <t>ID.IM-02, DE.CM-09, PR.PS-06</t>
        </is>
      </c>
      <c r="E34" s="44" t="inlineStr">
        <is>
          <t>Process.Use case management</t>
        </is>
      </c>
      <c r="F34" s="44" t="inlineStr"/>
    </row>
    <row r="35">
      <c r="A35" s="42" t="inlineStr">
        <is>
          <t>AV.2</t>
        </is>
      </c>
      <c r="B35" s="44" t="inlineStr">
        <is>
          <t>AV</t>
        </is>
      </c>
      <c r="C35" s="44" t="inlineStr">
        <is>
          <t>Breach and attack simulation automation</t>
        </is>
      </c>
      <c r="D35" s="44" t="inlineStr">
        <is>
          <t>ID.IM-02, PR.PS-06, DE.CM-09</t>
        </is>
      </c>
      <c r="E35" s="44" t="inlineStr">
        <is>
          <t>Technology, Process.Use case management</t>
        </is>
      </c>
      <c r="F35" s="44" t="inlineStr"/>
    </row>
    <row r="36">
      <c r="A36" s="42" t="inlineStr">
        <is>
          <t>AV.3</t>
        </is>
      </c>
      <c r="B36" s="44" t="inlineStr">
        <is>
          <t>AV</t>
        </is>
      </c>
      <c r="C36" s="44" t="inlineStr">
        <is>
          <t>Threat-actor emulation plans</t>
        </is>
      </c>
      <c r="D36" s="44" t="inlineStr">
        <is>
          <t>ID.IM-02, ID.RA-03, DE.CM-09</t>
        </is>
      </c>
      <c r="E36" s="44" t="inlineStr">
        <is>
          <t>Process.Use case management</t>
        </is>
      </c>
      <c r="F36" s="44" t="inlineStr"/>
    </row>
    <row r="37">
      <c r="A37" s="42" t="inlineStr">
        <is>
          <t>AV.4</t>
        </is>
      </c>
      <c r="B37" s="44" t="inlineStr">
        <is>
          <t>AV</t>
        </is>
      </c>
      <c r="C37" s="44" t="inlineStr">
        <is>
          <t>Purple team programme</t>
        </is>
      </c>
      <c r="D37" s="44" t="inlineStr">
        <is>
          <t>ID.IM-02, ID.IM-01, RS.MA-01</t>
        </is>
      </c>
      <c r="E37" s="44" t="inlineStr">
        <is>
          <t>Process.Use case management, People.Training</t>
        </is>
      </c>
      <c r="F37" s="44" t="inlineStr"/>
    </row>
    <row r="38">
      <c r="A38" s="42" t="inlineStr">
        <is>
          <t>AV.5</t>
        </is>
      </c>
      <c r="B38" s="44" t="inlineStr">
        <is>
          <t>AV</t>
        </is>
      </c>
      <c r="C38" s="44" t="inlineStr">
        <is>
          <t>Penetration testing integration</t>
        </is>
      </c>
      <c r="D38" s="44" t="inlineStr">
        <is>
          <t>ID.IM-02, ID.RA-01, PR.PS-06</t>
        </is>
      </c>
      <c r="E38" s="44" t="inlineStr">
        <is>
          <t>Process.Use case management</t>
        </is>
      </c>
      <c r="F38" s="44" t="inlineStr"/>
    </row>
    <row r="39">
      <c r="A39" s="42" t="inlineStr">
        <is>
          <t>AV.6</t>
        </is>
      </c>
      <c r="B39" s="44" t="inlineStr">
        <is>
          <t>AV</t>
        </is>
      </c>
      <c r="C39" s="44" t="inlineStr">
        <is>
          <t>Red teaming and independent assurance</t>
        </is>
      </c>
      <c r="D39" s="44" t="inlineStr">
        <is>
          <t>ID.IM-02, GV.OV-02, RS.MA-01</t>
        </is>
      </c>
      <c r="E39" s="44" t="inlineStr">
        <is>
          <t>Business.Governance, Process.Use case management</t>
        </is>
      </c>
      <c r="F39" s="44" t="inlineStr"/>
    </row>
    <row r="40">
      <c r="A40" s="42" t="inlineStr">
        <is>
          <t>AV.7</t>
        </is>
      </c>
      <c r="B40" s="44" t="inlineStr">
        <is>
          <t>AV</t>
        </is>
      </c>
      <c r="C40" s="44" t="inlineStr">
        <is>
          <t>Findings-to-closure loop</t>
        </is>
      </c>
      <c r="D40" s="44" t="inlineStr">
        <is>
          <t>ID.IM-01, ID.IM-03, RS.MA-05</t>
        </is>
      </c>
      <c r="E40" s="44" t="inlineStr">
        <is>
          <t>Process.Use case management, Business.Governance</t>
        </is>
      </c>
      <c r="F40" s="44" t="inlineStr"/>
    </row>
    <row r="41">
      <c r="A41" s="42" t="inlineStr">
        <is>
          <t>AV.8</t>
        </is>
      </c>
      <c r="B41" s="44" t="inlineStr">
        <is>
          <t>AV</t>
        </is>
      </c>
      <c r="C41" s="44" t="inlineStr">
        <is>
          <t>Control efficacy scoring</t>
        </is>
      </c>
      <c r="D41" s="44" t="inlineStr">
        <is>
          <t>ID.IM-02, GV.RM-06, DE.CM-09</t>
        </is>
      </c>
      <c r="E41" s="44" t="inlineStr">
        <is>
          <t>Process.Use case management, Business.Governance</t>
        </is>
      </c>
      <c r="F41" s="44" t="inlineStr"/>
    </row>
    <row r="42">
      <c r="A42" s="42" t="inlineStr">
        <is>
          <t>AA.1</t>
        </is>
      </c>
      <c r="B42" s="44" t="inlineStr">
        <is>
          <t>AA</t>
        </is>
      </c>
      <c r="C42" s="44" t="inlineStr">
        <is>
          <t>Triage enrichment and context automation</t>
        </is>
      </c>
      <c r="D42" s="44" t="inlineStr">
        <is>
          <t>DE.AE-02, DE.AE-07, RS.AN-03</t>
        </is>
      </c>
      <c r="E42" s="44" t="inlineStr">
        <is>
          <t>Process.Monitoring, Technology.SOAR</t>
        </is>
      </c>
      <c r="F42" s="44" t="inlineStr"/>
    </row>
    <row r="43">
      <c r="A43" s="42" t="inlineStr">
        <is>
          <t>AA.2</t>
        </is>
      </c>
      <c r="B43" s="44" t="inlineStr">
        <is>
          <t>AA</t>
        </is>
      </c>
      <c r="C43" s="44" t="inlineStr">
        <is>
          <t>Correlation and attack-chain assembly</t>
        </is>
      </c>
      <c r="D43" s="44" t="inlineStr">
        <is>
          <t>DE.AE-02, DE.AE-03, DE.AE-04, DE.AE-06</t>
        </is>
      </c>
      <c r="E43" s="44" t="inlineStr">
        <is>
          <t>Process.Monitoring, Technology.SIEM</t>
        </is>
      </c>
      <c r="F43" s="44" t="inlineStr"/>
    </row>
    <row r="44">
      <c r="A44" s="42" t="inlineStr">
        <is>
          <t>AA.3</t>
        </is>
      </c>
      <c r="B44" s="44" t="inlineStr">
        <is>
          <t>AA</t>
        </is>
      </c>
      <c r="C44" s="44" t="inlineStr">
        <is>
          <t>Response automation and orchestration</t>
        </is>
      </c>
      <c r="D44" s="44" t="inlineStr">
        <is>
          <t>RS.MA-01, RS.MI-01, RS.MI-02, PR.IR-01</t>
        </is>
      </c>
      <c r="E44" s="44" t="inlineStr">
        <is>
          <t>Technology.SOAR, Process.Incident response</t>
        </is>
      </c>
      <c r="F44" s="44" t="inlineStr"/>
    </row>
    <row r="45">
      <c r="A45" s="42" t="inlineStr">
        <is>
          <t>AA.4</t>
        </is>
      </c>
      <c r="B45" s="44" t="inlineStr">
        <is>
          <t>AA</t>
        </is>
      </c>
      <c r="C45" s="44" t="inlineStr">
        <is>
          <t>Advanced analytics governance</t>
        </is>
      </c>
      <c r="D45" s="44" t="inlineStr">
        <is>
          <t>DE.AE-02, DE.AE-03, GV.SC-04, ID.RA-09</t>
        </is>
      </c>
      <c r="E45" s="44" t="inlineStr">
        <is>
          <t>Technology.SIEM, Process.Monitoring</t>
        </is>
      </c>
      <c r="F45" s="44" t="inlineStr"/>
    </row>
    <row r="46">
      <c r="A46" s="42" t="inlineStr">
        <is>
          <t>AA.5</t>
        </is>
      </c>
      <c r="B46" s="44" t="inlineStr">
        <is>
          <t>AA</t>
        </is>
      </c>
      <c r="C46" s="44" t="inlineStr">
        <is>
          <t>Threat hunting programme</t>
        </is>
      </c>
      <c r="D46" s="44" t="inlineStr">
        <is>
          <t>DE.AE-02, DE.CM-09, ID.RA-01, ID.IM-02</t>
        </is>
      </c>
      <c r="E46" s="44" t="inlineStr">
        <is>
          <t>Process.Threat hunting</t>
        </is>
      </c>
      <c r="F46" s="44" t="inlineStr"/>
    </row>
    <row r="47">
      <c r="A47" s="42" t="inlineStr">
        <is>
          <t>AA.7</t>
        </is>
      </c>
      <c r="B47" s="44" t="inlineStr">
        <is>
          <t>AA</t>
        </is>
      </c>
      <c r="C47" s="44" t="inlineStr">
        <is>
          <t>Deception and adversary engagement</t>
        </is>
      </c>
      <c r="D47" s="44" t="inlineStr">
        <is>
          <t>DE.CM-01, DE.AE-02, ID.RA-01</t>
        </is>
      </c>
      <c r="E47" s="44" t="inlineStr">
        <is>
          <t>Process.Threat hunting, Technology</t>
        </is>
      </c>
      <c r="F47" s="44" t="inlineStr">
        <is>
          <t>mitre_engage: Expose, Affect, Elicit</t>
        </is>
      </c>
    </row>
    <row r="48">
      <c r="A48" s="42" t="inlineStr">
        <is>
          <t>AA.6</t>
        </is>
      </c>
      <c r="B48" s="44" t="inlineStr">
        <is>
          <t>AA</t>
        </is>
      </c>
      <c r="C48" s="44" t="inlineStr">
        <is>
          <t>Case management and knowledge capture</t>
        </is>
      </c>
      <c r="D48" s="44" t="inlineStr">
        <is>
          <t>RS.MA-02, RS.AN-03, RS.AN-08, ID.IM-04</t>
        </is>
      </c>
      <c r="E48" s="44" t="inlineStr">
        <is>
          <t>Process.Incident response, Technology.Case management</t>
        </is>
      </c>
      <c r="F48" s="44" t="inlineStr"/>
    </row>
    <row r="49">
      <c r="A49" s="42" t="inlineStr">
        <is>
          <t>AA.8</t>
        </is>
      </c>
      <c r="B49" s="44" t="inlineStr">
        <is>
          <t>AA</t>
        </is>
      </c>
      <c r="C49" s="44" t="inlineStr">
        <is>
          <t>Agentic and AI-assisted operations</t>
        </is>
      </c>
      <c r="D49" s="44" t="inlineStr">
        <is>
          <t>GV.RR-02, GV.SC-04, ID.RA-09, DE.AE-02, RS.MA-01, PR.AA-05</t>
        </is>
      </c>
      <c r="E49" s="44" t="inlineStr">
        <is>
          <t>Technology, People.Roles, Business.Governance</t>
        </is>
      </c>
      <c r="F49" s="44" t="inlineStr"/>
    </row>
    <row r="50">
      <c r="A50" s="42" t="inlineStr">
        <is>
          <t>IR.1</t>
        </is>
      </c>
      <c r="B50" s="44" t="inlineStr">
        <is>
          <t>IR</t>
        </is>
      </c>
      <c r="C50" s="44" t="inlineStr">
        <is>
          <t>Response plan, playbooks and readiness</t>
        </is>
      </c>
      <c r="D50" s="44" t="inlineStr">
        <is>
          <t>RS.MA-01, ID.IM-04, PR.IR-03, RC.RP-01</t>
        </is>
      </c>
      <c r="E50" s="44" t="inlineStr">
        <is>
          <t>Process.Incident response</t>
        </is>
      </c>
      <c r="F50" s="44" t="inlineStr"/>
    </row>
    <row r="51">
      <c r="A51" s="42" t="inlineStr">
        <is>
          <t>IR.2</t>
        </is>
      </c>
      <c r="B51" s="44" t="inlineStr">
        <is>
          <t>IR</t>
        </is>
      </c>
      <c r="C51" s="44" t="inlineStr">
        <is>
          <t>Detection-to-response handoff and SLAs</t>
        </is>
      </c>
      <c r="D51" s="44" t="inlineStr">
        <is>
          <t>DE.AE-08, RS.MA-01, RS.MA-02, RS.MA-03</t>
        </is>
      </c>
      <c r="E51" s="44" t="inlineStr">
        <is>
          <t>Process.Incident response, Business.Services</t>
        </is>
      </c>
      <c r="F51" s="44" t="inlineStr"/>
    </row>
    <row r="52">
      <c r="A52" s="42" t="inlineStr">
        <is>
          <t>IR.3</t>
        </is>
      </c>
      <c r="B52" s="44" t="inlineStr">
        <is>
          <t>IR</t>
        </is>
      </c>
      <c r="C52" s="44" t="inlineStr">
        <is>
          <t>Forensic readiness and evidence handling</t>
        </is>
      </c>
      <c r="D52" s="44" t="inlineStr">
        <is>
          <t>RS.AN-03, RS.AN-06, RS.AN-07, PR.DS-01</t>
        </is>
      </c>
      <c r="E52" s="44" t="inlineStr">
        <is>
          <t>Process.Incident response, Technology.Forensics</t>
        </is>
      </c>
      <c r="F52" s="44" t="inlineStr"/>
    </row>
    <row r="53">
      <c r="A53" s="42" t="inlineStr">
        <is>
          <t>IR.4</t>
        </is>
      </c>
      <c r="B53" s="44" t="inlineStr">
        <is>
          <t>IR</t>
        </is>
      </c>
      <c r="C53" s="44" t="inlineStr">
        <is>
          <t>Containment, eradication and recovery</t>
        </is>
      </c>
      <c r="D53" s="44" t="inlineStr">
        <is>
          <t>RS.MI-01, RS.MI-02, RC.RP-01, RC.RP-05, PR.DS-11</t>
        </is>
      </c>
      <c r="E53" s="44" t="inlineStr">
        <is>
          <t>Process.Incident response, Technology</t>
        </is>
      </c>
      <c r="F53" s="44" t="inlineStr"/>
    </row>
    <row r="54">
      <c r="A54" s="42" t="inlineStr">
        <is>
          <t>IR.5</t>
        </is>
      </c>
      <c r="B54" s="44" t="inlineStr">
        <is>
          <t>IR</t>
        </is>
      </c>
      <c r="C54" s="44" t="inlineStr">
        <is>
          <t>Exercising and crisis management</t>
        </is>
      </c>
      <c r="D54" s="44" t="inlineStr">
        <is>
          <t>ID.IM-02, PR.AT-01, RS.CO-02, RC.CO-03</t>
        </is>
      </c>
      <c r="E54" s="44" t="inlineStr">
        <is>
          <t>People.Training, Process.Incident response</t>
        </is>
      </c>
      <c r="F54" s="44" t="inlineStr"/>
    </row>
    <row r="55">
      <c r="A55" s="42" t="inlineStr">
        <is>
          <t>IR.6</t>
        </is>
      </c>
      <c r="B55" s="44" t="inlineStr">
        <is>
          <t>IR</t>
        </is>
      </c>
      <c r="C55" s="44" t="inlineStr">
        <is>
          <t>Post-incident review to detection backlog</t>
        </is>
      </c>
      <c r="D55" s="44" t="inlineStr">
        <is>
          <t>ID.IM-01, ID.IM-04, RC.RP-06, RS.AN-08</t>
        </is>
      </c>
      <c r="E55" s="44" t="inlineStr">
        <is>
          <t>Process.Incident response, Business.Governance</t>
        </is>
      </c>
      <c r="F55" s="44" t="inlineStr"/>
    </row>
    <row r="56">
      <c r="A56" s="42" t="inlineStr">
        <is>
          <t>GV.1</t>
        </is>
      </c>
      <c r="B56" s="44" t="inlineStr">
        <is>
          <t>GV</t>
        </is>
      </c>
      <c r="C56" s="44" t="inlineStr">
        <is>
          <t>Strategy, mandate and funding</t>
        </is>
      </c>
      <c r="D56" s="44" t="inlineStr">
        <is>
          <t>GV.OC-01, GV.RM-01, GV.RM-03, GV.RR-03</t>
        </is>
      </c>
      <c r="E56" s="44" t="inlineStr">
        <is>
          <t>Business.Governance, Business.Strategy</t>
        </is>
      </c>
      <c r="F56" s="44" t="inlineStr"/>
    </row>
    <row r="57">
      <c r="A57" s="42" t="inlineStr">
        <is>
          <t>GV.2</t>
        </is>
      </c>
      <c r="B57" s="44" t="inlineStr">
        <is>
          <t>GV</t>
        </is>
      </c>
      <c r="C57" s="44" t="inlineStr">
        <is>
          <t>Roles, skills and capability development</t>
        </is>
      </c>
      <c r="D57" s="44" t="inlineStr">
        <is>
          <t>GV.RR-02, GV.RR-04, PR.AT-01, PR.AT-02</t>
        </is>
      </c>
      <c r="E57" s="44" t="inlineStr">
        <is>
          <t>People.Employees, People.Training, People.Roles</t>
        </is>
      </c>
      <c r="F57" s="44" t="inlineStr"/>
    </row>
    <row r="58">
      <c r="A58" s="42" t="inlineStr">
        <is>
          <t>GV.3</t>
        </is>
      </c>
      <c r="B58" s="44" t="inlineStr">
        <is>
          <t>GV</t>
        </is>
      </c>
      <c r="C58" s="44" t="inlineStr">
        <is>
          <t>Metrics and performance measurement</t>
        </is>
      </c>
      <c r="D58" s="44" t="inlineStr">
        <is>
          <t>GV.OV-01, GV.OV-02, GV.OV-03, ID.IM-03</t>
        </is>
      </c>
      <c r="E58" s="44" t="inlineStr">
        <is>
          <t>Business.Governance, Process.Reporting</t>
        </is>
      </c>
      <c r="F58" s="44" t="inlineStr"/>
    </row>
    <row r="59">
      <c r="A59" s="42" t="inlineStr">
        <is>
          <t>GV.4</t>
        </is>
      </c>
      <c r="B59" s="44" t="inlineStr">
        <is>
          <t>GV</t>
        </is>
      </c>
      <c r="C59" s="44" t="inlineStr">
        <is>
          <t>Risk and compliance alignment</t>
        </is>
      </c>
      <c r="D59" s="44" t="inlineStr">
        <is>
          <t>GV.RM-02, GV.RM-04, GV.OC-03, ID.RA-05, ID.RA-06</t>
        </is>
      </c>
      <c r="E59" s="44" t="inlineStr">
        <is>
          <t>Business.Governance, Business.Compliance</t>
        </is>
      </c>
      <c r="F59" s="44" t="inlineStr"/>
    </row>
    <row r="60">
      <c r="A60" s="42" t="inlineStr">
        <is>
          <t>GV.5</t>
        </is>
      </c>
      <c r="B60" s="44" t="inlineStr">
        <is>
          <t>GV</t>
        </is>
      </c>
      <c r="C60" s="44" t="inlineStr">
        <is>
          <t>Executive and board reporting</t>
        </is>
      </c>
      <c r="D60" s="44" t="inlineStr">
        <is>
          <t>GV.OV-01, GV.OV-02, GV.RR-01, RS.CO-03</t>
        </is>
      </c>
      <c r="E60" s="44" t="inlineStr">
        <is>
          <t>Business.Governance, Process.Reporting</t>
        </is>
      </c>
      <c r="F60" s="44" t="inlineStr"/>
    </row>
    <row r="61">
      <c r="A61" s="42" t="inlineStr">
        <is>
          <t>GV.6</t>
        </is>
      </c>
      <c r="B61" s="44" t="inlineStr">
        <is>
          <t>GV</t>
        </is>
      </c>
      <c r="C61" s="44" t="inlineStr">
        <is>
          <t>Continuous improvement cadence</t>
        </is>
      </c>
      <c r="D61" s="44" t="inlineStr">
        <is>
          <t>ID.IM-01, ID.IM-03, GV.OV-03</t>
        </is>
      </c>
      <c r="E61" s="44" t="inlineStr">
        <is>
          <t>Business.Governance, Process</t>
        </is>
      </c>
      <c r="F61" s="44" t="inlineStr"/>
    </row>
    <row r="62">
      <c r="A62" s="42" t="inlineStr">
        <is>
          <t>GV.7</t>
        </is>
      </c>
      <c r="B62" s="44" t="inlineStr">
        <is>
          <t>GV</t>
        </is>
      </c>
      <c r="C62" s="44" t="inlineStr">
        <is>
          <t>Third-party and supply-chain detection</t>
        </is>
      </c>
      <c r="D62" s="44" t="inlineStr">
        <is>
          <t>GV.SC-04, GV.SC-07, GV.SC-10, ID.AM-04, DE.CM-06</t>
        </is>
      </c>
      <c r="E62" s="44" t="inlineStr">
        <is>
          <t>Business.Customers, Business.Governance</t>
        </is>
      </c>
      <c r="F62" s="44" t="inlineStr"/>
    </row>
  </sheetData>
  <autoFilter ref="A4:F62"/>
  <mergeCells count="1">
    <mergeCell ref="A2:F2"/>
  </mergeCells>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E351"/>
  <sheetViews>
    <sheetView showGridLines="0" workbookViewId="0">
      <pane ySplit="3" topLeftCell="A4" activePane="bottomLeft" state="frozen"/>
      <selection pane="bottomLeft" activeCell="A1" sqref="A1"/>
    </sheetView>
  </sheetViews>
  <sheetFormatPr baseColWidth="8" defaultRowHeight="15"/>
  <cols>
    <col width="9" customWidth="1" min="1" max="1"/>
    <col width="9" customWidth="1" min="2" max="2"/>
    <col width="34" customWidth="1" min="3" max="3"/>
    <col width="8" customWidth="1" min="4" max="4"/>
    <col width="130" customWidth="1" min="5" max="5"/>
  </cols>
  <sheetData>
    <row r="1">
      <c r="A1" s="1" t="inlineStr">
        <is>
          <t>Full level descriptors (0-5) for every sub-capability</t>
        </is>
      </c>
    </row>
    <row r="3" ht="30" customHeight="1">
      <c r="A3" s="10" t="inlineStr">
        <is>
          <t>ID</t>
        </is>
      </c>
      <c r="B3" s="10" t="inlineStr">
        <is>
          <t>Domain</t>
        </is>
      </c>
      <c r="C3" s="10" t="inlineStr">
        <is>
          <t>Sub-capability</t>
        </is>
      </c>
      <c r="D3" s="10" t="inlineStr">
        <is>
          <t>Level</t>
        </is>
      </c>
      <c r="E3" s="10" t="inlineStr">
        <is>
          <t>Descriptor</t>
        </is>
      </c>
    </row>
    <row r="4">
      <c r="A4" s="42" t="inlineStr">
        <is>
          <t>TI.1</t>
        </is>
      </c>
      <c r="B4" s="44" t="inlineStr">
        <is>
          <t>TI</t>
        </is>
      </c>
      <c r="C4" s="44" t="inlineStr">
        <is>
          <t>Intelligence requirements and PIRs</t>
        </is>
      </c>
      <c r="D4" s="48" t="n">
        <v>0</v>
      </c>
      <c r="E4" s="46" t="inlineStr">
        <is>
          <t>No intelligence requirements exist. Collection is undirected.</t>
        </is>
      </c>
    </row>
    <row r="5">
      <c r="A5" s="42" t="inlineStr">
        <is>
          <t>TI.1</t>
        </is>
      </c>
      <c r="B5" s="44" t="inlineStr">
        <is>
          <t>TI</t>
        </is>
      </c>
      <c r="C5" s="44" t="inlineStr">
        <is>
          <t>Intelligence requirements and PIRs</t>
        </is>
      </c>
      <c r="D5" s="48" t="n">
        <v>1</v>
      </c>
      <c r="E5" s="46" t="inlineStr">
        <is>
          <t>Informal requirements held by one analyst; expressed as topics of interest rather than questions.</t>
        </is>
      </c>
    </row>
    <row r="6">
      <c r="A6" s="42" t="inlineStr">
        <is>
          <t>TI.1</t>
        </is>
      </c>
      <c r="B6" s="44" t="inlineStr">
        <is>
          <t>TI</t>
        </is>
      </c>
      <c r="C6" s="44" t="inlineStr">
        <is>
          <t>Intelligence requirements and PIRs</t>
        </is>
      </c>
      <c r="D6" s="48" t="n">
        <v>2</v>
      </c>
      <c r="E6" s="46" t="inlineStr">
        <is>
          <t>A written PIR list exists and is reviewed annually, but is generic and not tied to specific decisions.</t>
        </is>
      </c>
    </row>
    <row r="7">
      <c r="A7" s="42" t="inlineStr">
        <is>
          <t>TI.1</t>
        </is>
      </c>
      <c r="B7" s="44" t="inlineStr">
        <is>
          <t>TI</t>
        </is>
      </c>
      <c r="C7" s="44" t="inlineStr">
        <is>
          <t>Intelligence requirements and PIRs</t>
        </is>
      </c>
      <c r="D7" s="48" t="n">
        <v>3</v>
      </c>
      <c r="E7" s="46" t="inlineStr">
        <is>
          <t>PIRs are decomposed into specific intelligence requirements (SIRs) and essential elements of information (EEIs), each tied to a named decision-maker and a business risk.</t>
        </is>
      </c>
    </row>
    <row r="8">
      <c r="A8" s="42" t="inlineStr">
        <is>
          <t>TI.1</t>
        </is>
      </c>
      <c r="B8" s="44" t="inlineStr">
        <is>
          <t>TI</t>
        </is>
      </c>
      <c r="C8" s="44" t="inlineStr">
        <is>
          <t>Intelligence requirements and PIRs</t>
        </is>
      </c>
      <c r="D8" s="48" t="n">
        <v>4</v>
      </c>
      <c r="E8" s="46" t="inlineStr">
        <is>
          <t>PIR satisfaction is measured — each requirement has a coverage and confidence rating, gaps are tracked, and collection is retasked on a defined cadence.</t>
        </is>
      </c>
    </row>
    <row r="9">
      <c r="A9" s="42" t="inlineStr">
        <is>
          <t>TI.1</t>
        </is>
      </c>
      <c r="B9" s="44" t="inlineStr">
        <is>
          <t>TI</t>
        </is>
      </c>
      <c r="C9" s="44" t="inlineStr">
        <is>
          <t>Intelligence requirements and PIRs</t>
        </is>
      </c>
      <c r="D9" s="48" t="n">
        <v>5</v>
      </c>
      <c r="E9" s="46" t="inlineStr">
        <is>
          <t>PIRs are dynamically re-prioritised from operational signal (incidents, hunts, emulation results, sector reporting) with measured time-to-retask.</t>
        </is>
      </c>
    </row>
    <row r="10">
      <c r="A10" s="42" t="inlineStr">
        <is>
          <t>TI.2</t>
        </is>
      </c>
      <c r="B10" s="44" t="inlineStr">
        <is>
          <t>TI</t>
        </is>
      </c>
      <c r="C10" s="44" t="inlineStr">
        <is>
          <t>Threat profile and adversary prioritisation</t>
        </is>
      </c>
      <c r="D10" s="48" t="n">
        <v>0</v>
      </c>
      <c r="E10" s="46" t="inlineStr">
        <is>
          <t>No threat profile. "Everyone is a target" is the operating assumption.</t>
        </is>
      </c>
    </row>
    <row r="11">
      <c r="A11" s="42" t="inlineStr">
        <is>
          <t>TI.2</t>
        </is>
      </c>
      <c r="B11" s="44" t="inlineStr">
        <is>
          <t>TI</t>
        </is>
      </c>
      <c r="C11" s="44" t="inlineStr">
        <is>
          <t>Threat profile and adversary prioritisation</t>
        </is>
      </c>
      <c r="D11" s="48" t="n">
        <v>1</v>
      </c>
      <c r="E11" s="46" t="inlineStr">
        <is>
          <t>An informal list of headline actors, largely drawn from vendor marketing and news cycles.</t>
        </is>
      </c>
    </row>
    <row r="12">
      <c r="A12" s="42" t="inlineStr">
        <is>
          <t>TI.2</t>
        </is>
      </c>
      <c r="B12" s="44" t="inlineStr">
        <is>
          <t>TI</t>
        </is>
      </c>
      <c r="C12" s="44" t="inlineStr">
        <is>
          <t>Threat profile and adversary prioritisation</t>
        </is>
      </c>
      <c r="D12" s="48" t="n">
        <v>2</v>
      </c>
      <c r="E12" s="46" t="inlineStr">
        <is>
          <t>A documented threat profile exists, refreshed annually, based mainly on sector reporting.</t>
        </is>
      </c>
    </row>
    <row r="13">
      <c r="A13" s="42" t="inlineStr">
        <is>
          <t>TI.2</t>
        </is>
      </c>
      <c r="B13" s="44" t="inlineStr">
        <is>
          <t>TI</t>
        </is>
      </c>
      <c r="C13" s="44" t="inlineStr">
        <is>
          <t>Threat profile and adversary prioritisation</t>
        </is>
      </c>
      <c r="D13" s="48" t="n">
        <v>3</v>
      </c>
      <c r="E13" s="46" t="inlineStr">
        <is>
          <t>Threat profile is built from sector, geography, technology stack, crown-jewel exposure and observed activity; actors are ranked by a documented relevance methodology and mapped to ATT&amp;CK Groups and Campaigns.</t>
        </is>
      </c>
    </row>
    <row r="14">
      <c r="A14" s="42" t="inlineStr">
        <is>
          <t>TI.2</t>
        </is>
      </c>
      <c r="B14" s="44" t="inlineStr">
        <is>
          <t>TI</t>
        </is>
      </c>
      <c r="C14" s="44" t="inlineStr">
        <is>
          <t>Threat profile and adversary prioritisation</t>
        </is>
      </c>
      <c r="D14" s="48" t="n">
        <v>4</v>
      </c>
      <c r="E14" s="46" t="inlineStr">
        <is>
          <t>Profile is re-scored at least quarterly against new reporting and internal telemetry; changes in ranking produce recorded downstream tasking to threat modeling, detection engineering and emulation.</t>
        </is>
      </c>
    </row>
    <row r="15">
      <c r="A15" s="42" t="inlineStr">
        <is>
          <t>TI.2</t>
        </is>
      </c>
      <c r="B15" s="44" t="inlineStr">
        <is>
          <t>TI</t>
        </is>
      </c>
      <c r="C15" s="44" t="inlineStr">
        <is>
          <t>Threat profile and adversary prioritisation</t>
        </is>
      </c>
      <c r="D15" s="48" t="n">
        <v>5</v>
      </c>
      <c r="E15" s="46" t="inlineStr">
        <is>
          <t>Profile is continuously maintained, includes emerging and unattributed behaviour clusters, incorporates supply-chain and insider actors, and drives automated re-prioritisation of the detection backlog.</t>
        </is>
      </c>
    </row>
    <row r="16">
      <c r="A16" s="42" t="inlineStr">
        <is>
          <t>TI.3</t>
        </is>
      </c>
      <c r="B16" s="44" t="inlineStr">
        <is>
          <t>TI</t>
        </is>
      </c>
      <c r="C16" s="44" t="inlineStr">
        <is>
          <t>Technical CTI ingestion and indicator lifecycle</t>
        </is>
      </c>
      <c r="D16" s="48" t="n">
        <v>0</v>
      </c>
      <c r="E16" s="46" t="inlineStr">
        <is>
          <t>No indicator ingestion, or manual copy-paste from emails.</t>
        </is>
      </c>
    </row>
    <row r="17">
      <c r="A17" s="42" t="inlineStr">
        <is>
          <t>TI.3</t>
        </is>
      </c>
      <c r="B17" s="44" t="inlineStr">
        <is>
          <t>TI</t>
        </is>
      </c>
      <c r="C17" s="44" t="inlineStr">
        <is>
          <t>Technical CTI ingestion and indicator lifecycle</t>
        </is>
      </c>
      <c r="D17" s="48" t="n">
        <v>1</v>
      </c>
      <c r="E17" s="46" t="inlineStr">
        <is>
          <t>Indicators are loaded ad hoc during incidents; nothing is retired.</t>
        </is>
      </c>
    </row>
    <row r="18">
      <c r="A18" s="42" t="inlineStr">
        <is>
          <t>TI.3</t>
        </is>
      </c>
      <c r="B18" s="44" t="inlineStr">
        <is>
          <t>TI</t>
        </is>
      </c>
      <c r="C18" s="44" t="inlineStr">
        <is>
          <t>Technical CTI ingestion and indicator lifecycle</t>
        </is>
      </c>
      <c r="D18" s="48" t="n">
        <v>2</v>
      </c>
      <c r="E18" s="46" t="inlineStr">
        <is>
          <t>A TIP or equivalent ingests feeds automatically; deduplication and basic scoring exist; retirement is manual and inconsistent.</t>
        </is>
      </c>
    </row>
    <row r="19">
      <c r="A19" s="42" t="inlineStr">
        <is>
          <t>TI.3</t>
        </is>
      </c>
      <c r="B19" s="44" t="inlineStr">
        <is>
          <t>TI</t>
        </is>
      </c>
      <c r="C19" s="44" t="inlineStr">
        <is>
          <t>Technical CTI ingestion and indicator lifecycle</t>
        </is>
      </c>
      <c r="D19" s="48" t="n">
        <v>3</v>
      </c>
      <c r="E19" s="46" t="inlineStr">
        <is>
          <t>Indicators carry confidence, source, ATT&amp;CK context and expiry; deployment target (block, alert, enrich, hunt) is decided by score, not by default.</t>
        </is>
      </c>
    </row>
    <row r="20">
      <c r="A20" s="42" t="inlineStr">
        <is>
          <t>TI.3</t>
        </is>
      </c>
      <c r="B20" s="44" t="inlineStr">
        <is>
          <t>TI</t>
        </is>
      </c>
      <c r="C20" s="44" t="inlineStr">
        <is>
          <t>Technical CTI ingestion and indicator lifecycle</t>
        </is>
      </c>
      <c r="D20" s="48" t="n">
        <v>4</v>
      </c>
      <c r="E20" s="46" t="inlineStr">
        <is>
          <t>Indicator hit rates, false-positive rates and feed value are measured per source; low-value feeds are cancelled on the evidence.</t>
        </is>
      </c>
    </row>
    <row r="21">
      <c r="A21" s="42" t="inlineStr">
        <is>
          <t>TI.3</t>
        </is>
      </c>
      <c r="B21" s="44" t="inlineStr">
        <is>
          <t>TI</t>
        </is>
      </c>
      <c r="C21" s="44" t="inlineStr">
        <is>
          <t>Technical CTI ingestion and indicator lifecycle</t>
        </is>
      </c>
      <c r="D21" s="48" t="n">
        <v>5</v>
      </c>
      <c r="E21" s="46" t="inlineStr">
        <is>
          <t>Lifecycle is fully automated including sunset, with feedback from detection outcomes re-scoring source reliability, and internally derived indicators promoted back to the TIP.</t>
        </is>
      </c>
    </row>
    <row r="22">
      <c r="A22" s="42" t="inlineStr">
        <is>
          <t>TI.4</t>
        </is>
      </c>
      <c r="B22" s="44" t="inlineStr">
        <is>
          <t>TI</t>
        </is>
      </c>
      <c r="C22" s="44" t="inlineStr">
        <is>
          <t>TTP extraction and ATT&amp;CK mapping discipline</t>
        </is>
      </c>
      <c r="D22" s="48" t="n">
        <v>0</v>
      </c>
      <c r="E22" s="46" t="inlineStr">
        <is>
          <t>Reports are read and filed. No structured extraction.</t>
        </is>
      </c>
    </row>
    <row r="23">
      <c r="A23" s="42" t="inlineStr">
        <is>
          <t>TI.4</t>
        </is>
      </c>
      <c r="B23" s="44" t="inlineStr">
        <is>
          <t>TI</t>
        </is>
      </c>
      <c r="C23" s="44" t="inlineStr">
        <is>
          <t>TTP extraction and ATT&amp;CK mapping discipline</t>
        </is>
      </c>
      <c r="D23" s="48" t="n">
        <v>1</v>
      </c>
      <c r="E23" s="46" t="inlineStr">
        <is>
          <t>Analysts occasionally note technique IDs in prose.</t>
        </is>
      </c>
    </row>
    <row r="24">
      <c r="A24" s="42" t="inlineStr">
        <is>
          <t>TI.4</t>
        </is>
      </c>
      <c r="B24" s="44" t="inlineStr">
        <is>
          <t>TI</t>
        </is>
      </c>
      <c r="C24" s="44" t="inlineStr">
        <is>
          <t>TTP extraction and ATT&amp;CK mapping discipline</t>
        </is>
      </c>
      <c r="D24" s="48" t="n">
        <v>2</v>
      </c>
      <c r="E24" s="46" t="inlineStr">
        <is>
          <t>Reports are tagged with ATT&amp;CK technique IDs, mostly at parent-technique level, stored in a searchable repository.</t>
        </is>
      </c>
    </row>
    <row r="25">
      <c r="A25" s="42" t="inlineStr">
        <is>
          <t>TI.4</t>
        </is>
      </c>
      <c r="B25" s="44" t="inlineStr">
        <is>
          <t>TI</t>
        </is>
      </c>
      <c r="C25" s="44" t="inlineStr">
        <is>
          <t>TTP extraction and ATT&amp;CK mapping discipline</t>
        </is>
      </c>
      <c r="D25" s="48" t="n">
        <v>3</v>
      </c>
      <c r="E25" s="46" t="inlineStr">
        <is>
          <t>Extraction reaches sub-technique and *procedure* level — the specific command line, API call, registry path or protocol behaviour — recorded in a structured schema with source citation and confidence.</t>
        </is>
      </c>
    </row>
    <row r="26">
      <c r="A26" s="42" t="inlineStr">
        <is>
          <t>TI.4</t>
        </is>
      </c>
      <c r="B26" s="44" t="inlineStr">
        <is>
          <t>TI</t>
        </is>
      </c>
      <c r="C26" s="44" t="inlineStr">
        <is>
          <t>TTP extraction and ATT&amp;CK mapping discipline</t>
        </is>
      </c>
      <c r="D26" s="48" t="n">
        <v>4</v>
      </c>
      <c r="E26" s="46" t="inlineStr">
        <is>
          <t>Extraction quality is reviewed; coverage of the prioritised threat profile by extracted procedures is measured; ambiguous mappings are arbitrated and the rationale recorded.</t>
        </is>
      </c>
    </row>
    <row r="27">
      <c r="A27" s="42" t="inlineStr">
        <is>
          <t>TI.4</t>
        </is>
      </c>
      <c r="B27" s="44" t="inlineStr">
        <is>
          <t>TI</t>
        </is>
      </c>
      <c r="C27" s="44" t="inlineStr">
        <is>
          <t>TTP extraction and ATT&amp;CK mapping discipline</t>
        </is>
      </c>
      <c r="D27" s="48" t="n">
        <v>5</v>
      </c>
      <c r="E27" s="46" t="inlineStr">
        <is>
          <t>Extraction is partly automated (NLP-assisted with human validation), feeds a behaviour library reused by threat modeling, detection engineering and emulation, and is contributed to community knowledge bases.</t>
        </is>
      </c>
    </row>
    <row r="28">
      <c r="A28" s="42" t="inlineStr">
        <is>
          <t>TI.5</t>
        </is>
      </c>
      <c r="B28" s="44" t="inlineStr">
        <is>
          <t>TI</t>
        </is>
      </c>
      <c r="C28" s="44" t="inlineStr">
        <is>
          <t>Intelligence-to-detection tasking</t>
        </is>
      </c>
      <c r="D28" s="48" t="n">
        <v>0</v>
      </c>
      <c r="E28" s="46" t="inlineStr">
        <is>
          <t>No route from intelligence to engineering. The two functions do not interact.</t>
        </is>
      </c>
    </row>
    <row r="29">
      <c r="A29" s="42" t="inlineStr">
        <is>
          <t>TI.5</t>
        </is>
      </c>
      <c r="B29" s="44" t="inlineStr">
        <is>
          <t>TI</t>
        </is>
      </c>
      <c r="C29" s="44" t="inlineStr">
        <is>
          <t>Intelligence-to-detection tasking</t>
        </is>
      </c>
      <c r="D29" s="48" t="n">
        <v>1</v>
      </c>
      <c r="E29" s="46" t="inlineStr">
        <is>
          <t>Occasional informal requests, typically during a live incident.</t>
        </is>
      </c>
    </row>
    <row r="30">
      <c r="A30" s="42" t="inlineStr">
        <is>
          <t>TI.5</t>
        </is>
      </c>
      <c r="B30" s="44" t="inlineStr">
        <is>
          <t>TI</t>
        </is>
      </c>
      <c r="C30" s="44" t="inlineStr">
        <is>
          <t>Intelligence-to-detection tasking</t>
        </is>
      </c>
      <c r="D30" s="48" t="n">
        <v>2</v>
      </c>
      <c r="E30" s="46" t="inlineStr">
        <is>
          <t>A defined handoff exists (ticket or email) but is used inconsistently and without SLA.</t>
        </is>
      </c>
    </row>
    <row r="31">
      <c r="A31" s="42" t="inlineStr">
        <is>
          <t>TI.5</t>
        </is>
      </c>
      <c r="B31" s="44" t="inlineStr">
        <is>
          <t>TI</t>
        </is>
      </c>
      <c r="C31" s="44" t="inlineStr">
        <is>
          <t>Intelligence-to-detection tasking</t>
        </is>
      </c>
      <c r="D31" s="48" t="n">
        <v>3</v>
      </c>
      <c r="E31" s="46" t="inlineStr">
        <is>
          <t>Every prioritised behaviour produces a tracked work item routed to detection engineering, hunting or emulation, with a documented disposition even when the answer is "no action".</t>
        </is>
      </c>
    </row>
    <row r="32">
      <c r="A32" s="42" t="inlineStr">
        <is>
          <t>TI.5</t>
        </is>
      </c>
      <c r="B32" s="44" t="inlineStr">
        <is>
          <t>TI</t>
        </is>
      </c>
      <c r="C32" s="44" t="inlineStr">
        <is>
          <t>Intelligence-to-detection tasking</t>
        </is>
      </c>
      <c r="D32" s="48" t="n">
        <v>4</v>
      </c>
      <c r="E32" s="46" t="inlineStr">
        <is>
          <t>Time from publication to deployed-and-validated detection is measured per priority tier, trended, and reported; the backlog is triaged against the threat profile ranking.</t>
        </is>
      </c>
    </row>
    <row r="33">
      <c r="A33" s="42" t="inlineStr">
        <is>
          <t>TI.5</t>
        </is>
      </c>
      <c r="B33" s="44" t="inlineStr">
        <is>
          <t>TI</t>
        </is>
      </c>
      <c r="C33" s="44" t="inlineStr">
        <is>
          <t>Intelligence-to-detection tasking</t>
        </is>
      </c>
      <c r="D33" s="48" t="n">
        <v>5</v>
      </c>
      <c r="E33" s="46" t="inlineStr">
        <is>
          <t>Tasking is automated from the behaviour library, with measured cycle time under an agreed target and automatic escalation when a top-tier behaviour has no validated detection.</t>
        </is>
      </c>
    </row>
    <row r="34">
      <c r="A34" s="42" t="inlineStr">
        <is>
          <t>TI.6</t>
        </is>
      </c>
      <c r="B34" s="44" t="inlineStr">
        <is>
          <t>TI</t>
        </is>
      </c>
      <c r="C34" s="44" t="inlineStr">
        <is>
          <t>Dissemination, sharing and community contribution</t>
        </is>
      </c>
      <c r="D34" s="48" t="n">
        <v>0</v>
      </c>
      <c r="E34" s="46" t="inlineStr">
        <is>
          <t>No dissemination. Intelligence stays with the person who produced it.</t>
        </is>
      </c>
    </row>
    <row r="35">
      <c r="A35" s="42" t="inlineStr">
        <is>
          <t>TI.6</t>
        </is>
      </c>
      <c r="B35" s="44" t="inlineStr">
        <is>
          <t>TI</t>
        </is>
      </c>
      <c r="C35" s="44" t="inlineStr">
        <is>
          <t>Dissemination, sharing and community contribution</t>
        </is>
      </c>
      <c r="D35" s="48" t="n">
        <v>1</v>
      </c>
      <c r="E35" s="46" t="inlineStr">
        <is>
          <t>Ad hoc emails and chat messages, one format for all audiences.</t>
        </is>
      </c>
    </row>
    <row r="36">
      <c r="A36" s="42" t="inlineStr">
        <is>
          <t>TI.6</t>
        </is>
      </c>
      <c r="B36" s="44" t="inlineStr">
        <is>
          <t>TI</t>
        </is>
      </c>
      <c r="C36" s="44" t="inlineStr">
        <is>
          <t>Dissemination, sharing and community contribution</t>
        </is>
      </c>
      <c r="D36" s="48" t="n">
        <v>2</v>
      </c>
      <c r="E36" s="46" t="inlineStr">
        <is>
          <t>Regular scheduled reporting exists, but is a single product pushed to everyone.</t>
        </is>
      </c>
    </row>
    <row r="37">
      <c r="A37" s="42" t="inlineStr">
        <is>
          <t>TI.6</t>
        </is>
      </c>
      <c r="B37" s="44" t="inlineStr">
        <is>
          <t>TI</t>
        </is>
      </c>
      <c r="C37" s="44" t="inlineStr">
        <is>
          <t>Dissemination, sharing and community contribution</t>
        </is>
      </c>
      <c r="D37" s="48" t="n">
        <v>3</v>
      </c>
      <c r="E37" s="46" t="inlineStr">
        <is>
          <t>Differentiated products by audience — executive risk narrative, SOC-actionable behaviour briefs, engineering-ready procedure detail — with a defined cadence.</t>
        </is>
      </c>
    </row>
    <row r="38">
      <c r="A38" s="42" t="inlineStr">
        <is>
          <t>TI.6</t>
        </is>
      </c>
      <c r="B38" s="44" t="inlineStr">
        <is>
          <t>TI</t>
        </is>
      </c>
      <c r="C38" s="44" t="inlineStr">
        <is>
          <t>Dissemination, sharing and community contribution</t>
        </is>
      </c>
      <c r="D38" s="48" t="n">
        <v>4</v>
      </c>
      <c r="E38" s="46" t="inlineStr">
        <is>
          <t>Consumer feedback is collected and acted on; usefulness is measured; participation in ISAC/ISAO or sector sharing is active and reciprocal.</t>
        </is>
      </c>
    </row>
    <row r="39">
      <c r="A39" s="42" t="inlineStr">
        <is>
          <t>TI.6</t>
        </is>
      </c>
      <c r="B39" s="44" t="inlineStr">
        <is>
          <t>TI</t>
        </is>
      </c>
      <c r="C39" s="44" t="inlineStr">
        <is>
          <t>Dissemination, sharing and community contribution</t>
        </is>
      </c>
      <c r="D39" s="48" t="n">
        <v>5</v>
      </c>
      <c r="E39" s="46" t="inlineStr">
        <is>
          <t>Bidirectional automated sharing (STIX/TAXII or equivalent), original research published, and community detection content contributed under an agreed disclosure policy.</t>
        </is>
      </c>
    </row>
    <row r="40">
      <c r="A40" s="42" t="inlineStr">
        <is>
          <t>TM.1</t>
        </is>
      </c>
      <c r="B40" s="44" t="inlineStr">
        <is>
          <t>TM</t>
        </is>
      </c>
      <c r="C40" s="44" t="inlineStr">
        <is>
          <t>Asset, identity and crown-jewel identification</t>
        </is>
      </c>
      <c r="D40" s="48" t="n">
        <v>0</v>
      </c>
      <c r="E40" s="46" t="inlineStr">
        <is>
          <t>No asset inventory beyond what infrastructure teams happen to hold.</t>
        </is>
      </c>
    </row>
    <row r="41">
      <c r="A41" s="42" t="inlineStr">
        <is>
          <t>TM.1</t>
        </is>
      </c>
      <c r="B41" s="44" t="inlineStr">
        <is>
          <t>TM</t>
        </is>
      </c>
      <c r="C41" s="44" t="inlineStr">
        <is>
          <t>Asset, identity and crown-jewel identification</t>
        </is>
      </c>
      <c r="D41" s="48" t="n">
        <v>1</v>
      </c>
      <c r="E41" s="46" t="inlineStr">
        <is>
          <t>Partial inventories in spreadsheets, stale, no criticality rating.</t>
        </is>
      </c>
    </row>
    <row r="42">
      <c r="A42" s="42" t="inlineStr">
        <is>
          <t>TM.1</t>
        </is>
      </c>
      <c r="B42" s="44" t="inlineStr">
        <is>
          <t>TM</t>
        </is>
      </c>
      <c r="C42" s="44" t="inlineStr">
        <is>
          <t>Asset, identity and crown-jewel identification</t>
        </is>
      </c>
      <c r="D42" s="48" t="n">
        <v>2</v>
      </c>
      <c r="E42" s="46" t="inlineStr">
        <is>
          <t>A CMDB or asset inventory exists with ownership and basic criticality, refreshed periodically; identities and cloud resources are covered inconsistently.</t>
        </is>
      </c>
    </row>
    <row r="43">
      <c r="A43" s="42" t="inlineStr">
        <is>
          <t>TM.1</t>
        </is>
      </c>
      <c r="B43" s="44" t="inlineStr">
        <is>
          <t>TM</t>
        </is>
      </c>
      <c r="C43" s="44" t="inlineStr">
        <is>
          <t>Asset, identity and crown-jewel identification</t>
        </is>
      </c>
      <c r="D43" s="48" t="n">
        <v>3</v>
      </c>
      <c r="E43" s="46" t="inlineStr">
        <is>
          <t>Crown jewels are formally identified through business impact analysis and include data stores, privileged identity paths, build/CI systems and trust relationships; each has a named owner and an impact statement.</t>
        </is>
      </c>
    </row>
    <row r="44">
      <c r="A44" s="42" t="inlineStr">
        <is>
          <t>TM.1</t>
        </is>
      </c>
      <c r="B44" s="44" t="inlineStr">
        <is>
          <t>TM</t>
        </is>
      </c>
      <c r="C44" s="44" t="inlineStr">
        <is>
          <t>Asset, identity and crown-jewel identification</t>
        </is>
      </c>
      <c r="D44" s="48" t="n">
        <v>4</v>
      </c>
      <c r="E44" s="46" t="inlineStr">
        <is>
          <t>Inventory completeness is measured against independent discovery (network, cloud API, identity provider, EDR) and the delta is tracked and closed; criticality is reviewed on change.</t>
        </is>
      </c>
    </row>
    <row r="45">
      <c r="A45" s="42" t="inlineStr">
        <is>
          <t>TM.1</t>
        </is>
      </c>
      <c r="B45" s="44" t="inlineStr">
        <is>
          <t>TM</t>
        </is>
      </c>
      <c r="C45" s="44" t="inlineStr">
        <is>
          <t>Asset, identity and crown-jewel identification</t>
        </is>
      </c>
      <c r="D45" s="48" t="n">
        <v>5</v>
      </c>
      <c r="E45" s="46" t="inlineStr">
        <is>
          <t>Asset, identity and exposure inventories are continuously reconciled and automatically feed threat modeling, detection scoping and validation targeting.</t>
        </is>
      </c>
    </row>
    <row r="46">
      <c r="A46" s="42" t="inlineStr">
        <is>
          <t>TM.2</t>
        </is>
      </c>
      <c r="B46" s="44" t="inlineStr">
        <is>
          <t>TM</t>
        </is>
      </c>
      <c r="C46" s="44" t="inlineStr">
        <is>
          <t>System and data-flow threat modeling</t>
        </is>
      </c>
      <c r="D46" s="48" t="n">
        <v>0</v>
      </c>
      <c r="E46" s="46" t="inlineStr">
        <is>
          <t>No threat modeling.</t>
        </is>
      </c>
    </row>
    <row r="47">
      <c r="A47" s="42" t="inlineStr">
        <is>
          <t>TM.2</t>
        </is>
      </c>
      <c r="B47" s="44" t="inlineStr">
        <is>
          <t>TM</t>
        </is>
      </c>
      <c r="C47" s="44" t="inlineStr">
        <is>
          <t>System and data-flow threat modeling</t>
        </is>
      </c>
      <c r="D47" s="48" t="n">
        <v>1</v>
      </c>
      <c r="E47" s="46" t="inlineStr">
        <is>
          <t>Occasional whiteboard sessions for high-profile projects, no method, no record.</t>
        </is>
      </c>
    </row>
    <row r="48">
      <c r="A48" s="42" t="inlineStr">
        <is>
          <t>TM.2</t>
        </is>
      </c>
      <c r="B48" s="44" t="inlineStr">
        <is>
          <t>TM</t>
        </is>
      </c>
      <c r="C48" s="44" t="inlineStr">
        <is>
          <t>System and data-flow threat modeling</t>
        </is>
      </c>
      <c r="D48" s="48" t="n">
        <v>2</v>
      </c>
      <c r="E48" s="46" t="inlineStr">
        <is>
          <t>A method is nominated (STRIDE, PASTA, LINDDUN, or equivalent) and used for major projects at design review; outputs are documents.</t>
        </is>
      </c>
    </row>
    <row r="49">
      <c r="A49" s="42" t="inlineStr">
        <is>
          <t>TM.2</t>
        </is>
      </c>
      <c r="B49" s="44" t="inlineStr">
        <is>
          <t>TM</t>
        </is>
      </c>
      <c r="C49" s="44" t="inlineStr">
        <is>
          <t>System and data-flow threat modeling</t>
        </is>
      </c>
      <c r="D49" s="48" t="n">
        <v>3</v>
      </c>
      <c r="E49" s="46" t="inlineStr">
        <is>
          <t>Threat modeling is mandatory for crown-jewel systems and material changes, uses data-flow diagrams with trust boundaries, and outputs are recorded as structured, queryable threats rather than prose.</t>
        </is>
      </c>
    </row>
    <row r="50">
      <c r="A50" s="42" t="inlineStr">
        <is>
          <t>TM.2</t>
        </is>
      </c>
      <c r="B50" s="44" t="inlineStr">
        <is>
          <t>TM</t>
        </is>
      </c>
      <c r="C50" s="44" t="inlineStr">
        <is>
          <t>System and data-flow threat modeling</t>
        </is>
      </c>
      <c r="D50" s="48" t="n">
        <v>4</v>
      </c>
      <c r="E50" s="46" t="inlineStr">
        <is>
          <t>Coverage of the crown-jewel estate by current threat models is measured; model quality is peer-reviewed; findings are tracked to closure with owners and dates.</t>
        </is>
      </c>
    </row>
    <row r="51">
      <c r="A51" s="42" t="inlineStr">
        <is>
          <t>TM.2</t>
        </is>
      </c>
      <c r="B51" s="44" t="inlineStr">
        <is>
          <t>TM</t>
        </is>
      </c>
      <c r="C51" s="44" t="inlineStr">
        <is>
          <t>System and data-flow threat modeling</t>
        </is>
      </c>
      <c r="D51" s="48" t="n">
        <v>5</v>
      </c>
      <c r="E51" s="46" t="inlineStr">
        <is>
          <t>Threat modeling is embedded in the delivery pipeline (threat-model-as-code, diagrams generated from IaC), automatically re-triggered by architectural change, and its output is machine-consumable by the detection backlog.</t>
        </is>
      </c>
    </row>
    <row r="52">
      <c r="A52" s="42" t="inlineStr">
        <is>
          <t>TM.7</t>
        </is>
      </c>
      <c r="B52" s="44" t="inlineStr">
        <is>
          <t>TM</t>
        </is>
      </c>
      <c r="C52" s="44" t="inlineStr">
        <is>
          <t>Attack surface enumeration</t>
        </is>
      </c>
      <c r="D52" s="48" t="n">
        <v>0</v>
      </c>
      <c r="E52" s="46" t="inlineStr">
        <is>
          <t>No attack surface enumeration. Exposure is whatever the last audit happened to notice.</t>
        </is>
      </c>
    </row>
    <row r="53">
      <c r="A53" s="42" t="inlineStr">
        <is>
          <t>TM.7</t>
        </is>
      </c>
      <c r="B53" s="44" t="inlineStr">
        <is>
          <t>TM</t>
        </is>
      </c>
      <c r="C53" s="44" t="inlineStr">
        <is>
          <t>Attack surface enumeration</t>
        </is>
      </c>
      <c r="D53" s="48" t="n">
        <v>1</v>
      </c>
      <c r="E53" s="46" t="inlineStr">
        <is>
          <t>An informal, partial picture held by individuals; discovered assets surprise the team regularly.</t>
        </is>
      </c>
    </row>
    <row r="54">
      <c r="A54" s="42" t="inlineStr">
        <is>
          <t>TM.7</t>
        </is>
      </c>
      <c r="B54" s="44" t="inlineStr">
        <is>
          <t>TM</t>
        </is>
      </c>
      <c r="C54" s="44" t="inlineStr">
        <is>
          <t>Attack surface enumeration</t>
        </is>
      </c>
      <c r="D54" s="48" t="n">
        <v>2</v>
      </c>
      <c r="E54" s="46" t="inlineStr">
        <is>
          <t>Periodic external scanning of known ranges and domains; cloud, SaaS and API exposure tracked inconsistently; shadow IT invisible.</t>
        </is>
      </c>
    </row>
    <row r="55">
      <c r="A55" s="42" t="inlineStr">
        <is>
          <t>TM.7</t>
        </is>
      </c>
      <c r="B55" s="44" t="inlineStr">
        <is>
          <t>TM</t>
        </is>
      </c>
      <c r="C55" s="44" t="inlineStr">
        <is>
          <t>Attack surface enumeration</t>
        </is>
      </c>
      <c r="D55" s="48" t="n">
        <v>3</v>
      </c>
      <c r="E55" s="46" t="inlineStr">
        <is>
          <t>Enumeration is continuous and deliberate across external services, APIs, cloud resources and identity federation, reconciled against the asset inventory; deltas are triaged and every internet-reachable path to a crown jewel is known and appears as an attack tree root.</t>
        </is>
      </c>
    </row>
    <row r="56">
      <c r="A56" s="42" t="inlineStr">
        <is>
          <t>TM.7</t>
        </is>
      </c>
      <c r="B56" s="44" t="inlineStr">
        <is>
          <t>TM</t>
        </is>
      </c>
      <c r="C56" s="44" t="inlineStr">
        <is>
          <t>Attack surface enumeration</t>
        </is>
      </c>
      <c r="D56" s="48" t="n">
        <v>4</v>
      </c>
      <c r="E56" s="46" t="inlineStr">
        <is>
          <t>Independent discovery (external ASM, cloud API inventory, certificate and DNS monitoring, SaaS discovery) is diffed against the declared surface; unknown-asset rate is measured and trended; new exposure automatically triggers threat model review and telemetry onboarding.</t>
        </is>
      </c>
    </row>
    <row r="57">
      <c r="A57" s="42" t="inlineStr">
        <is>
          <t>TM.7</t>
        </is>
      </c>
      <c r="B57" s="44" t="inlineStr">
        <is>
          <t>TM</t>
        </is>
      </c>
      <c r="C57" s="44" t="inlineStr">
        <is>
          <t>Attack surface enumeration</t>
        </is>
      </c>
      <c r="D57" s="48" t="n">
        <v>5</v>
      </c>
      <c r="E57" s="46" t="inlineStr">
        <is>
          <t>Attack surface change is handled as a live event — new exposure raises detection and modeling work items in near real time, pre-approved telemetry and baseline detections deploy with the asset, and surface reduction is a reported, incentivised metric.</t>
        </is>
      </c>
    </row>
    <row r="58">
      <c r="A58" s="42" t="inlineStr">
        <is>
          <t>TM.3</t>
        </is>
      </c>
      <c r="B58" s="44" t="inlineStr">
        <is>
          <t>TM</t>
        </is>
      </c>
      <c r="C58" s="44" t="inlineStr">
        <is>
          <t>Attack tree construction</t>
        </is>
      </c>
      <c r="D58" s="48" t="n">
        <v>0</v>
      </c>
      <c r="E58" s="46" t="inlineStr">
        <is>
          <t>No attack trees. Threats are described as single-step statements.</t>
        </is>
      </c>
    </row>
    <row r="59">
      <c r="A59" s="42" t="inlineStr">
        <is>
          <t>TM.3</t>
        </is>
      </c>
      <c r="B59" s="44" t="inlineStr">
        <is>
          <t>TM</t>
        </is>
      </c>
      <c r="C59" s="44" t="inlineStr">
        <is>
          <t>Attack tree construction</t>
        </is>
      </c>
      <c r="D59" s="48" t="n">
        <v>1</v>
      </c>
      <c r="E59" s="46" t="inlineStr">
        <is>
          <t>Occasional informal "how would I break in" discussions, not recorded.</t>
        </is>
      </c>
    </row>
    <row r="60">
      <c r="A60" s="42" t="inlineStr">
        <is>
          <t>TM.3</t>
        </is>
      </c>
      <c r="B60" s="44" t="inlineStr">
        <is>
          <t>TM</t>
        </is>
      </c>
      <c r="C60" s="44" t="inlineStr">
        <is>
          <t>Attack tree construction</t>
        </is>
      </c>
      <c r="D60" s="48" t="n">
        <v>2</v>
      </c>
      <c r="E60" s="46" t="inlineStr">
        <is>
          <t>Attack trees are drawn for selected scenarios but stay as diagrams; leaves are not mapped to techniques or to controls.</t>
        </is>
      </c>
    </row>
    <row r="61">
      <c r="A61" s="42" t="inlineStr">
        <is>
          <t>TM.3</t>
        </is>
      </c>
      <c r="B61" s="44" t="inlineStr">
        <is>
          <t>TM</t>
        </is>
      </c>
      <c r="C61" s="44" t="inlineStr">
        <is>
          <t>Attack tree construction</t>
        </is>
      </c>
      <c r="D61" s="48" t="n">
        <v>3</v>
      </c>
      <c r="E61" s="46" t="inlineStr">
        <is>
          <t>Trees are built for prioritised adversary objectives (e.g. "obtain domain dominance", "exfiltrate the customer database", "tamper with the payment file"); every node is mapped to ATT&amp;CK techniques, and every leaf carries a prevent/detect/accept decision.</t>
        </is>
      </c>
    </row>
    <row r="62">
      <c r="A62" s="42" t="inlineStr">
        <is>
          <t>TM.3</t>
        </is>
      </c>
      <c r="B62" s="44" t="inlineStr">
        <is>
          <t>TM</t>
        </is>
      </c>
      <c r="C62" s="44" t="inlineStr">
        <is>
          <t>Attack tree construction</t>
        </is>
      </c>
      <c r="D62" s="48" t="n">
        <v>4</v>
      </c>
      <c r="E62" s="46" t="inlineStr">
        <is>
          <t>Trees are annotated with feasibility and cost-to-adversary, are reviewed against real incident and emulation outcomes, and drive an explicitly prioritised choke-point strategy — nodes that appear in many trees are treated as high-value detection targets.</t>
        </is>
      </c>
    </row>
    <row r="63">
      <c r="A63" s="42" t="inlineStr">
        <is>
          <t>TM.3</t>
        </is>
      </c>
      <c r="B63" s="44" t="inlineStr">
        <is>
          <t>TM</t>
        </is>
      </c>
      <c r="C63" s="44" t="inlineStr">
        <is>
          <t>Attack tree construction</t>
        </is>
      </c>
      <c r="D63" s="48" t="n">
        <v>5</v>
      </c>
      <c r="E63" s="46" t="inlineStr">
        <is>
          <t>Attack trees are maintained as structured data (not pictures), versioned, automatically re-evaluated when the estate or the threat profile changes, and used to compute residual risk per objective.</t>
        </is>
      </c>
    </row>
    <row r="64">
      <c r="A64" s="42" t="inlineStr">
        <is>
          <t>TM.4</t>
        </is>
      </c>
      <c r="B64" s="44" t="inlineStr">
        <is>
          <t>TM</t>
        </is>
      </c>
      <c r="C64" s="44" t="inlineStr">
        <is>
          <t>Attack path and exposure analysis</t>
        </is>
      </c>
      <c r="D64" s="48" t="n">
        <v>0</v>
      </c>
      <c r="E64" s="46" t="inlineStr">
        <is>
          <t>No attack path analysis. Exposure is understood only as a vulnerability list.</t>
        </is>
      </c>
    </row>
    <row r="65">
      <c r="A65" s="42" t="inlineStr">
        <is>
          <t>TM.4</t>
        </is>
      </c>
      <c r="B65" s="44" t="inlineStr">
        <is>
          <t>TM</t>
        </is>
      </c>
      <c r="C65" s="44" t="inlineStr">
        <is>
          <t>Attack path and exposure analysis</t>
        </is>
      </c>
      <c r="D65" s="48" t="n">
        <v>1</v>
      </c>
      <c r="E65" s="46" t="inlineStr">
        <is>
          <t>Path thinking happens only after a red team or pentest report describes one.</t>
        </is>
      </c>
    </row>
    <row r="66">
      <c r="A66" s="42" t="inlineStr">
        <is>
          <t>TM.4</t>
        </is>
      </c>
      <c r="B66" s="44" t="inlineStr">
        <is>
          <t>TM</t>
        </is>
      </c>
      <c r="C66" s="44" t="inlineStr">
        <is>
          <t>Attack path and exposure analysis</t>
        </is>
      </c>
      <c r="D66" s="48" t="n">
        <v>2</v>
      </c>
      <c r="E66" s="46" t="inlineStr">
        <is>
          <t>Point-in-time path analysis is run occasionally with a tool (identity graph, cloud permission analysis, AD path tooling) for specific reviews.</t>
        </is>
      </c>
    </row>
    <row r="67">
      <c r="A67" s="42" t="inlineStr">
        <is>
          <t>TM.4</t>
        </is>
      </c>
      <c r="B67" s="44" t="inlineStr">
        <is>
          <t>TM</t>
        </is>
      </c>
      <c r="C67" s="44" t="inlineStr">
        <is>
          <t>Attack path and exposure analysis</t>
        </is>
      </c>
      <c r="D67" s="48" t="n">
        <v>3</v>
      </c>
      <c r="E67" s="46" t="inlineStr">
        <is>
          <t>Path analysis runs on a defined cadence across identity, cloud entitlement, network reachability and trust relationships; results are ranked by proximity to crown jewels and issued as remediation and detection work.</t>
        </is>
      </c>
    </row>
    <row r="68">
      <c r="A68" s="42" t="inlineStr">
        <is>
          <t>TM.4</t>
        </is>
      </c>
      <c r="B68" s="44" t="inlineStr">
        <is>
          <t>TM</t>
        </is>
      </c>
      <c r="C68" s="44" t="inlineStr">
        <is>
          <t>Attack path and exposure analysis</t>
        </is>
      </c>
      <c r="D68" s="48" t="n">
        <v>4</v>
      </c>
      <c r="E68" s="46" t="inlineStr">
        <is>
          <t>Path exposure is trended as a metric (number and shortest length of viable paths to each crown jewel); choke points are instrumented for detection where remediation is not feasible; reduction is reported.</t>
        </is>
      </c>
    </row>
    <row r="69">
      <c r="A69" s="42" t="inlineStr">
        <is>
          <t>TM.4</t>
        </is>
      </c>
      <c r="B69" s="44" t="inlineStr">
        <is>
          <t>TM</t>
        </is>
      </c>
      <c r="C69" s="44" t="inlineStr">
        <is>
          <t>Attack path and exposure analysis</t>
        </is>
      </c>
      <c r="D69" s="48" t="n">
        <v>5</v>
      </c>
      <c r="E69" s="46" t="inlineStr">
        <is>
          <t>Continuous path computation is integrated with change management and CTEM cycles; new paths raise alerts in near real time and automatically create both a remediation and a detection work item.</t>
        </is>
      </c>
    </row>
    <row r="70">
      <c r="A70" s="42" t="inlineStr">
        <is>
          <t>TM.5</t>
        </is>
      </c>
      <c r="B70" s="44" t="inlineStr">
        <is>
          <t>TM</t>
        </is>
      </c>
      <c r="C70" s="44" t="inlineStr">
        <is>
          <t>Abuse cases to detection requirements traceability</t>
        </is>
      </c>
      <c r="D70" s="48" t="n">
        <v>0</v>
      </c>
      <c r="E70" s="46" t="inlineStr">
        <is>
          <t>No traceability. Detections exist for reasons nobody records.</t>
        </is>
      </c>
    </row>
    <row r="71">
      <c r="A71" s="42" t="inlineStr">
        <is>
          <t>TM.5</t>
        </is>
      </c>
      <c r="B71" s="44" t="inlineStr">
        <is>
          <t>TM</t>
        </is>
      </c>
      <c r="C71" s="44" t="inlineStr">
        <is>
          <t>Abuse cases to detection requirements traceability</t>
        </is>
      </c>
      <c r="D71" s="48" t="n">
        <v>1</v>
      </c>
      <c r="E71" s="46" t="inlineStr">
        <is>
          <t>Traceability exists in individuals' memory only.</t>
        </is>
      </c>
    </row>
    <row r="72">
      <c r="A72" s="42" t="inlineStr">
        <is>
          <t>TM.5</t>
        </is>
      </c>
      <c r="B72" s="44" t="inlineStr">
        <is>
          <t>TM</t>
        </is>
      </c>
      <c r="C72" s="44" t="inlineStr">
        <is>
          <t>Abuse cases to detection requirements traceability</t>
        </is>
      </c>
      <c r="D72" s="48" t="n">
        <v>2</v>
      </c>
      <c r="E72" s="46" t="inlineStr">
        <is>
          <t>Some detection tickets reference a threat model informally in free text.</t>
        </is>
      </c>
    </row>
    <row r="73">
      <c r="A73" s="42" t="inlineStr">
        <is>
          <t>TM.5</t>
        </is>
      </c>
      <c r="B73" s="44" t="inlineStr">
        <is>
          <t>TM</t>
        </is>
      </c>
      <c r="C73" s="44" t="inlineStr">
        <is>
          <t>Abuse cases to detection requirements traceability</t>
        </is>
      </c>
      <c r="D73" s="48" t="n">
        <v>3</v>
      </c>
      <c r="E73" s="46" t="inlineStr">
        <is>
          <t>A maintained traceability matrix links threat model / attack tree nodes to detection requirements, to deployed detections, and to validation results, with a unique identifier at each step.</t>
        </is>
      </c>
    </row>
    <row r="74">
      <c r="A74" s="42" t="inlineStr">
        <is>
          <t>TM.5</t>
        </is>
      </c>
      <c r="B74" s="44" t="inlineStr">
        <is>
          <t>TM</t>
        </is>
      </c>
      <c r="C74" s="44" t="inlineStr">
        <is>
          <t>Abuse cases to detection requirements traceability</t>
        </is>
      </c>
      <c r="D74" s="48" t="n">
        <v>4</v>
      </c>
      <c r="E74" s="46" t="inlineStr">
        <is>
          <t>Orphaned nodes (modelled but undetected and un-prevented) and orphaned detections (deployed but justified by nothing) are both reported as defects and worked down; coverage of model nodes is a reported metric.</t>
        </is>
      </c>
    </row>
    <row r="75">
      <c r="A75" s="42" t="inlineStr">
        <is>
          <t>TM.5</t>
        </is>
      </c>
      <c r="B75" s="44" t="inlineStr">
        <is>
          <t>TM</t>
        </is>
      </c>
      <c r="C75" s="44" t="inlineStr">
        <is>
          <t>Abuse cases to detection requirements traceability</t>
        </is>
      </c>
      <c r="D75" s="48" t="n">
        <v>5</v>
      </c>
      <c r="E75" s="46" t="inlineStr">
        <is>
          <t>Traceability is automated end to end — model node, requirement, rule, test, validation outcome and incident are linked in one queryable graph used for assurance reporting.</t>
        </is>
      </c>
    </row>
    <row r="76">
      <c r="A76" s="42" t="inlineStr">
        <is>
          <t>TM.6</t>
        </is>
      </c>
      <c r="B76" s="44" t="inlineStr">
        <is>
          <t>TM</t>
        </is>
      </c>
      <c r="C76" s="44" t="inlineStr">
        <is>
          <t>Model maintenance and change triggers</t>
        </is>
      </c>
      <c r="D76" s="48" t="n">
        <v>0</v>
      </c>
      <c r="E76" s="46" t="inlineStr">
        <is>
          <t>Models, where they exist, are never updated.</t>
        </is>
      </c>
    </row>
    <row r="77">
      <c r="A77" s="42" t="inlineStr">
        <is>
          <t>TM.6</t>
        </is>
      </c>
      <c r="B77" s="44" t="inlineStr">
        <is>
          <t>TM</t>
        </is>
      </c>
      <c r="C77" s="44" t="inlineStr">
        <is>
          <t>Model maintenance and change triggers</t>
        </is>
      </c>
      <c r="D77" s="48" t="n">
        <v>1</v>
      </c>
      <c r="E77" s="46" t="inlineStr">
        <is>
          <t>Updated only when someone remembers or an auditor asks.</t>
        </is>
      </c>
    </row>
    <row r="78">
      <c r="A78" s="42" t="inlineStr">
        <is>
          <t>TM.6</t>
        </is>
      </c>
      <c r="B78" s="44" t="inlineStr">
        <is>
          <t>TM</t>
        </is>
      </c>
      <c r="C78" s="44" t="inlineStr">
        <is>
          <t>Model maintenance and change triggers</t>
        </is>
      </c>
      <c r="D78" s="48" t="n">
        <v>2</v>
      </c>
      <c r="E78" s="46" t="inlineStr">
        <is>
          <t>A calendar-based review cycle exists (typically annual) and is partially honoured.</t>
        </is>
      </c>
    </row>
    <row r="79">
      <c r="A79" s="42" t="inlineStr">
        <is>
          <t>TM.6</t>
        </is>
      </c>
      <c r="B79" s="44" t="inlineStr">
        <is>
          <t>TM</t>
        </is>
      </c>
      <c r="C79" s="44" t="inlineStr">
        <is>
          <t>Model maintenance and change triggers</t>
        </is>
      </c>
      <c r="D79" s="48" t="n">
        <v>3</v>
      </c>
      <c r="E79" s="46" t="inlineStr">
        <is>
          <t>Defined triggers force review — architecture change, new crown jewel, new prioritised actor, significant incident, major ATT&amp;CK release — and review completion is tracked.</t>
        </is>
      </c>
    </row>
    <row r="80">
      <c r="A80" s="42" t="inlineStr">
        <is>
          <t>TM.6</t>
        </is>
      </c>
      <c r="B80" s="44" t="inlineStr">
        <is>
          <t>TM</t>
        </is>
      </c>
      <c r="C80" s="44" t="inlineStr">
        <is>
          <t>Model maintenance and change triggers</t>
        </is>
      </c>
      <c r="D80" s="48" t="n">
        <v>4</v>
      </c>
      <c r="E80" s="46" t="inlineStr">
        <is>
          <t>Model freshness is measured (age distribution, percentage overdue), overdue models are escalated to owners, and drift between model and reality is sampled and reported.</t>
        </is>
      </c>
    </row>
    <row r="81">
      <c r="A81" s="42" t="inlineStr">
        <is>
          <t>TM.6</t>
        </is>
      </c>
      <c r="B81" s="44" t="inlineStr">
        <is>
          <t>TM</t>
        </is>
      </c>
      <c r="C81" s="44" t="inlineStr">
        <is>
          <t>Model maintenance and change triggers</t>
        </is>
      </c>
      <c r="D81" s="48" t="n">
        <v>5</v>
      </c>
      <c r="E81" s="46" t="inlineStr">
        <is>
          <t>Change detection is automated from CI/CD, cloud control plane and identity change events; affected models are flagged and re-validated with measured turnaround.</t>
        </is>
      </c>
    </row>
    <row r="82">
      <c r="A82" s="42" t="inlineStr">
        <is>
          <t>DC.1</t>
        </is>
      </c>
      <c r="B82" s="44" t="inlineStr">
        <is>
          <t>DC</t>
        </is>
      </c>
      <c r="C82" s="44" t="inlineStr">
        <is>
          <t>Log source inventory and ownership</t>
        </is>
      </c>
      <c r="D82" s="48" t="n">
        <v>0</v>
      </c>
      <c r="E82" s="46" t="inlineStr">
        <is>
          <t>No inventory. Nobody can list what is being collected.</t>
        </is>
      </c>
    </row>
    <row r="83">
      <c r="A83" s="42" t="inlineStr">
        <is>
          <t>DC.1</t>
        </is>
      </c>
      <c r="B83" s="44" t="inlineStr">
        <is>
          <t>DC</t>
        </is>
      </c>
      <c r="C83" s="44" t="inlineStr">
        <is>
          <t>Log source inventory and ownership</t>
        </is>
      </c>
      <c r="D83" s="48" t="n">
        <v>1</v>
      </c>
      <c r="E83" s="46" t="inlineStr">
        <is>
          <t>A partial list held by the platform team, out of date.</t>
        </is>
      </c>
    </row>
    <row r="84">
      <c r="A84" s="42" t="inlineStr">
        <is>
          <t>DC.1</t>
        </is>
      </c>
      <c r="B84" s="44" t="inlineStr">
        <is>
          <t>DC</t>
        </is>
      </c>
      <c r="C84" s="44" t="inlineStr">
        <is>
          <t>Log source inventory and ownership</t>
        </is>
      </c>
      <c r="D84" s="48" t="n">
        <v>2</v>
      </c>
      <c r="E84" s="46" t="inlineStr">
        <is>
          <t>An inventory exists with source names and destinations, reviewed periodically; deployment coverage per source is estimated.</t>
        </is>
      </c>
    </row>
    <row r="85">
      <c r="A85" s="42" t="inlineStr">
        <is>
          <t>DC.1</t>
        </is>
      </c>
      <c r="B85" s="44" t="inlineStr">
        <is>
          <t>DC</t>
        </is>
      </c>
      <c r="C85" s="44" t="inlineStr">
        <is>
          <t>Log source inventory and ownership</t>
        </is>
      </c>
      <c r="D85" s="48" t="n">
        <v>3</v>
      </c>
      <c r="E85" s="46" t="inlineStr">
        <is>
          <t>Each source has a named business and technical owner, defined scope (which estate it covers), measured deployment coverage, criticality rating and mapping to ATT&amp;CK data components.</t>
        </is>
      </c>
    </row>
    <row r="86">
      <c r="A86" s="42" t="inlineStr">
        <is>
          <t>DC.1</t>
        </is>
      </c>
      <c r="B86" s="44" t="inlineStr">
        <is>
          <t>DC</t>
        </is>
      </c>
      <c r="C86" s="44" t="inlineStr">
        <is>
          <t>Log source inventory and ownership</t>
        </is>
      </c>
      <c r="D86" s="48" t="n">
        <v>4</v>
      </c>
      <c r="E86" s="46" t="inlineStr">
        <is>
          <t>Inventory completeness is validated against independent asset discovery; unmonitored assets are reported as a defect class with an owner and a target date.</t>
        </is>
      </c>
    </row>
    <row r="87">
      <c r="A87" s="42" t="inlineStr">
        <is>
          <t>DC.1</t>
        </is>
      </c>
      <c r="B87" s="44" t="inlineStr">
        <is>
          <t>DC</t>
        </is>
      </c>
      <c r="C87" s="44" t="inlineStr">
        <is>
          <t>Log source inventory and ownership</t>
        </is>
      </c>
      <c r="D87" s="48" t="n">
        <v>5</v>
      </c>
      <c r="E87" s="46" t="inlineStr">
        <is>
          <t>Inventory is continuously reconciled and automatically drives onboarding, alerting on unmonitored crown-jewel assets within a defined time window.</t>
        </is>
      </c>
    </row>
    <row r="88">
      <c r="A88" s="42" t="inlineStr">
        <is>
          <t>DC.2</t>
        </is>
      </c>
      <c r="B88" s="44" t="inlineStr">
        <is>
          <t>DC</t>
        </is>
      </c>
      <c r="C88" s="44" t="inlineStr">
        <is>
          <t>Telemetry quality, completeness and timeliness</t>
        </is>
      </c>
      <c r="D88" s="48" t="n">
        <v>0</v>
      </c>
      <c r="E88" s="46" t="inlineStr">
        <is>
          <t>Data quality is unknown. Gaps are discovered during investigations.</t>
        </is>
      </c>
    </row>
    <row r="89">
      <c r="A89" s="42" t="inlineStr">
        <is>
          <t>DC.2</t>
        </is>
      </c>
      <c r="B89" s="44" t="inlineStr">
        <is>
          <t>DC</t>
        </is>
      </c>
      <c r="C89" s="44" t="inlineStr">
        <is>
          <t>Telemetry quality, completeness and timeliness</t>
        </is>
      </c>
      <c r="D89" s="48" t="n">
        <v>1</v>
      </c>
      <c r="E89" s="46" t="inlineStr">
        <is>
          <t>Occasional manual checks; problems found reactively when a search returns nothing.</t>
        </is>
      </c>
    </row>
    <row r="90">
      <c r="A90" s="42" t="inlineStr">
        <is>
          <t>DC.2</t>
        </is>
      </c>
      <c r="B90" s="44" t="inlineStr">
        <is>
          <t>DC</t>
        </is>
      </c>
      <c r="C90" s="44" t="inlineStr">
        <is>
          <t>Telemetry quality, completeness and timeliness</t>
        </is>
      </c>
      <c r="D90" s="48" t="n">
        <v>2</v>
      </c>
      <c r="E90" s="46" t="inlineStr">
        <is>
          <t>Basic volume monitoring exists with static thresholds; parsing errors are noticed when someone reports them.</t>
        </is>
      </c>
    </row>
    <row r="91">
      <c r="A91" s="42" t="inlineStr">
        <is>
          <t>DC.2</t>
        </is>
      </c>
      <c r="B91" s="44" t="inlineStr">
        <is>
          <t>DC</t>
        </is>
      </c>
      <c r="C91" s="44" t="inlineStr">
        <is>
          <t>Telemetry quality, completeness and timeliness</t>
        </is>
      </c>
      <c r="D91" s="48" t="n">
        <v>3</v>
      </c>
      <c r="E91" s="46" t="inlineStr">
        <is>
          <t>Quality is measured on defined dimensions — completeness, field-level fill rate, parsing success, ingestion latency, time-source accuracy, retention conformance — per source, with alerting on deviation.</t>
        </is>
      </c>
    </row>
    <row r="92">
      <c r="A92" s="42" t="inlineStr">
        <is>
          <t>DC.2</t>
        </is>
      </c>
      <c r="B92" s="44" t="inlineStr">
        <is>
          <t>DC</t>
        </is>
      </c>
      <c r="C92" s="44" t="inlineStr">
        <is>
          <t>Telemetry quality, completeness and timeliness</t>
        </is>
      </c>
      <c r="D92" s="48" t="n">
        <v>4</v>
      </c>
      <c r="E92" s="46" t="inlineStr">
        <is>
          <t>Quality SLOs are agreed with source owners, breaches are ticketed and trended, and known-gap periods are recorded so investigations and coverage claims are adjusted for them.</t>
        </is>
      </c>
    </row>
    <row r="93">
      <c r="A93" s="42" t="inlineStr">
        <is>
          <t>DC.2</t>
        </is>
      </c>
      <c r="B93" s="44" t="inlineStr">
        <is>
          <t>DC</t>
        </is>
      </c>
      <c r="C93" s="44" t="inlineStr">
        <is>
          <t>Telemetry quality, completeness and timeliness</t>
        </is>
      </c>
      <c r="D93" s="48" t="n">
        <v>5</v>
      </c>
      <c r="E93" s="46" t="inlineStr">
        <is>
          <t>Quality is enforced automatically — schema validation at ingest, synthetic canary events per source to prove the path end to end, self-healing pipelines, and measured mean time to detect a telemetry outage.</t>
        </is>
      </c>
    </row>
    <row r="94">
      <c r="A94" s="42" t="inlineStr">
        <is>
          <t>DC.3</t>
        </is>
      </c>
      <c r="B94" s="44" t="inlineStr">
        <is>
          <t>DC</t>
        </is>
      </c>
      <c r="C94" s="44" t="inlineStr">
        <is>
          <t>Normalisation and data model discipline</t>
        </is>
      </c>
      <c r="D94" s="48" t="n">
        <v>0</v>
      </c>
      <c r="E94" s="46" t="inlineStr">
        <is>
          <t>Raw, source-specific fields only. Every search is bespoke.</t>
        </is>
      </c>
    </row>
    <row r="95">
      <c r="A95" s="42" t="inlineStr">
        <is>
          <t>DC.3</t>
        </is>
      </c>
      <c r="B95" s="44" t="inlineStr">
        <is>
          <t>DC</t>
        </is>
      </c>
      <c r="C95" s="44" t="inlineStr">
        <is>
          <t>Normalisation and data model discipline</t>
        </is>
      </c>
      <c r="D95" s="48" t="n">
        <v>1</v>
      </c>
      <c r="E95" s="46" t="inlineStr">
        <is>
          <t>Inconsistent ad hoc field extractions built by whoever needed them.</t>
        </is>
      </c>
    </row>
    <row r="96">
      <c r="A96" s="42" t="inlineStr">
        <is>
          <t>DC.3</t>
        </is>
      </c>
      <c r="B96" s="44" t="inlineStr">
        <is>
          <t>DC</t>
        </is>
      </c>
      <c r="C96" s="44" t="inlineStr">
        <is>
          <t>Normalisation and data model discipline</t>
        </is>
      </c>
      <c r="D96" s="48" t="n">
        <v>2</v>
      </c>
      <c r="E96" s="46" t="inlineStr">
        <is>
          <t>A data model is used for the main sources (OCSF, ECS, CIM, ASIM or in-house) but coverage is partial and undocumented.</t>
        </is>
      </c>
    </row>
    <row r="97">
      <c r="A97" s="42" t="inlineStr">
        <is>
          <t>DC.3</t>
        </is>
      </c>
      <c r="B97" s="44" t="inlineStr">
        <is>
          <t>DC</t>
        </is>
      </c>
      <c r="C97" s="44" t="inlineStr">
        <is>
          <t>Normalisation and data model discipline</t>
        </is>
      </c>
      <c r="D97" s="48" t="n">
        <v>3</v>
      </c>
      <c r="E97" s="46" t="inlineStr">
        <is>
          <t>A documented, versioned schema is mandated for onboarding; conformance is checked at onboarding; entity resolution (user, host, process, identity) is defined.</t>
        </is>
      </c>
    </row>
    <row r="98">
      <c r="A98" s="42" t="inlineStr">
        <is>
          <t>DC.3</t>
        </is>
      </c>
      <c r="B98" s="44" t="inlineStr">
        <is>
          <t>DC</t>
        </is>
      </c>
      <c r="C98" s="44" t="inlineStr">
        <is>
          <t>Normalisation and data model discipline</t>
        </is>
      </c>
      <c r="D98" s="48" t="n">
        <v>4</v>
      </c>
      <c r="E98" s="46" t="inlineStr">
        <is>
          <t>Schema conformance is measured continuously across all sources; non-conformant sources are tracked as debt; schema changes go through change control with impact analysis on affected detections.</t>
        </is>
      </c>
    </row>
    <row r="99">
      <c r="A99" s="42" t="inlineStr">
        <is>
          <t>DC.3</t>
        </is>
      </c>
      <c r="B99" s="44" t="inlineStr">
        <is>
          <t>DC</t>
        </is>
      </c>
      <c r="C99" s="44" t="inlineStr">
        <is>
          <t>Normalisation and data model discipline</t>
        </is>
      </c>
      <c r="D99" s="48" t="n">
        <v>5</v>
      </c>
      <c r="E99" s="46" t="inlineStr">
        <is>
          <t>Normalisation is automated and tested, detections are written against the model rather than the source, and the same detection content runs across multiple platforms with proven equivalence.</t>
        </is>
      </c>
    </row>
    <row r="100">
      <c r="A100" s="42" t="inlineStr">
        <is>
          <t>DC.4</t>
        </is>
      </c>
      <c r="B100" s="44" t="inlineStr">
        <is>
          <t>DC</t>
        </is>
      </c>
      <c r="C100" s="44" t="inlineStr">
        <is>
          <t>ATT&amp;CK technique coverage measurement</t>
        </is>
      </c>
      <c r="D100" s="48" t="n">
        <v>0</v>
      </c>
      <c r="E100" s="46" t="inlineStr">
        <is>
          <t>Coverage is not measured.</t>
        </is>
      </c>
    </row>
    <row r="101">
      <c r="A101" s="42" t="inlineStr">
        <is>
          <t>DC.4</t>
        </is>
      </c>
      <c r="B101" s="44" t="inlineStr">
        <is>
          <t>DC</t>
        </is>
      </c>
      <c r="C101" s="44" t="inlineStr">
        <is>
          <t>ATT&amp;CK technique coverage measurement</t>
        </is>
      </c>
      <c r="D101" s="48" t="n">
        <v>1</v>
      </c>
      <c r="E101" s="46" t="inlineStr">
        <is>
          <t>A hand-drawn Navigator layer produced once, based on opinion.</t>
        </is>
      </c>
    </row>
    <row r="102">
      <c r="A102" s="42" t="inlineStr">
        <is>
          <t>DC.4</t>
        </is>
      </c>
      <c r="B102" s="44" t="inlineStr">
        <is>
          <t>DC</t>
        </is>
      </c>
      <c r="C102" s="44" t="inlineStr">
        <is>
          <t>ATT&amp;CK technique coverage measurement</t>
        </is>
      </c>
      <c r="D102" s="48" t="n">
        <v>2</v>
      </c>
      <c r="E102" s="46" t="inlineStr">
        <is>
          <t>Coverage is mapped by tagging existing rules with technique IDs; parent-technique level only; no distinction between "we have a rule" and "it works".</t>
        </is>
      </c>
    </row>
    <row r="103">
      <c r="A103" s="42" t="inlineStr">
        <is>
          <t>DC.4</t>
        </is>
      </c>
      <c r="B103" s="44" t="inlineStr">
        <is>
          <t>DC</t>
        </is>
      </c>
      <c r="C103" s="44" t="inlineStr">
        <is>
          <t>ATT&amp;CK technique coverage measurement</t>
        </is>
      </c>
      <c r="D103" s="48" t="n">
        <v>3</v>
      </c>
      <c r="E103" s="46" t="inlineStr">
        <is>
          <t>Coverage is scored on a defined scale that separates telemetry availability, detection logic presence and detection quality; measured at sub-technique level for the in-scope set defined by the threat profile and platform mix.</t>
        </is>
      </c>
    </row>
    <row r="104">
      <c r="A104" s="42" t="inlineStr">
        <is>
          <t>DC.4</t>
        </is>
      </c>
      <c r="B104" s="44" t="inlineStr">
        <is>
          <t>DC</t>
        </is>
      </c>
      <c r="C104" s="44" t="inlineStr">
        <is>
          <t>ATT&amp;CK technique coverage measurement</t>
        </is>
      </c>
      <c r="D104" s="48" t="n">
        <v>4</v>
      </c>
      <c r="E104" s="46" t="inlineStr">
        <is>
          <t>Coverage scoring requires evidence from validation (see AV domain); the Validated Coverage Score is trended over time; regressions are investigated.</t>
        </is>
      </c>
    </row>
    <row r="105">
      <c r="A105" s="42" t="inlineStr">
        <is>
          <t>DC.4</t>
        </is>
      </c>
      <c r="B105" s="44" t="inlineStr">
        <is>
          <t>DC</t>
        </is>
      </c>
      <c r="C105" s="44" t="inlineStr">
        <is>
          <t>ATT&amp;CK technique coverage measurement</t>
        </is>
      </c>
      <c r="D105" s="48" t="n">
        <v>5</v>
      </c>
      <c r="E105" s="46" t="inlineStr">
        <is>
          <t>Coverage is computed automatically from the detection repository, telemetry health and the latest validation results, refreshed on every ATT&amp;CK release, with automated diff reporting on new and deprecated techniques.</t>
        </is>
      </c>
    </row>
    <row r="106">
      <c r="A106" s="42" t="inlineStr">
        <is>
          <t>DC.5</t>
        </is>
      </c>
      <c r="B106" s="44" t="inlineStr">
        <is>
          <t>DC</t>
        </is>
      </c>
      <c r="C106" s="44" t="inlineStr">
        <is>
          <t>Coverage breadth across attack surfaces</t>
        </is>
      </c>
      <c r="D106" s="48" t="n">
        <v>0</v>
      </c>
      <c r="E106" s="46" t="inlineStr">
        <is>
          <t>One or two surfaces instrumented, typically endpoint and perimeter.</t>
        </is>
      </c>
    </row>
    <row r="107">
      <c r="A107" s="42" t="inlineStr">
        <is>
          <t>DC.5</t>
        </is>
      </c>
      <c r="B107" s="44" t="inlineStr">
        <is>
          <t>DC</t>
        </is>
      </c>
      <c r="C107" s="44" t="inlineStr">
        <is>
          <t>Coverage breadth across attack surfaces</t>
        </is>
      </c>
      <c r="D107" s="48" t="n">
        <v>1</v>
      </c>
      <c r="E107" s="46" t="inlineStr">
        <is>
          <t>Additional sources exist but are unmonitored or only searched during incidents.</t>
        </is>
      </c>
    </row>
    <row r="108">
      <c r="A108" s="42" t="inlineStr">
        <is>
          <t>DC.5</t>
        </is>
      </c>
      <c r="B108" s="44" t="inlineStr">
        <is>
          <t>DC</t>
        </is>
      </c>
      <c r="C108" s="44" t="inlineStr">
        <is>
          <t>Coverage breadth across attack surfaces</t>
        </is>
      </c>
      <c r="D108" s="48" t="n">
        <v>2</v>
      </c>
      <c r="E108" s="46" t="inlineStr">
        <is>
          <t>Most traditional surfaces are covered; cloud control plane, SaaS and identity are partial; OT/IoT and CI/CD are absent.</t>
        </is>
      </c>
    </row>
    <row r="109">
      <c r="A109" s="42" t="inlineStr">
        <is>
          <t>DC.5</t>
        </is>
      </c>
      <c r="B109" s="44" t="inlineStr">
        <is>
          <t>DC</t>
        </is>
      </c>
      <c r="C109" s="44" t="inlineStr">
        <is>
          <t>Coverage breadth across attack surfaces</t>
        </is>
      </c>
      <c r="D109" s="48" t="n">
        <v>3</v>
      </c>
      <c r="E109" s="46" t="inlineStr">
        <is>
          <t>Coverage is deliberately scoped per surface against the threat profile, with documented decisions on surfaces deliberately not covered and the risk accepted.</t>
        </is>
      </c>
    </row>
    <row r="110">
      <c r="A110" s="42" t="inlineStr">
        <is>
          <t>DC.5</t>
        </is>
      </c>
      <c r="B110" s="44" t="inlineStr">
        <is>
          <t>DC</t>
        </is>
      </c>
      <c r="C110" s="44" t="inlineStr">
        <is>
          <t>Coverage breadth across attack surfaces</t>
        </is>
      </c>
      <c r="D110" s="48" t="n">
        <v>4</v>
      </c>
      <c r="E110" s="46" t="inlineStr">
        <is>
          <t>Per-surface coverage is measured and reported separately, preventing a strong endpoint programme from masking a blind cloud or identity plane; gaps carry owners and dates.</t>
        </is>
      </c>
    </row>
    <row r="111">
      <c r="A111" s="42" t="inlineStr">
        <is>
          <t>DC.5</t>
        </is>
      </c>
      <c r="B111" s="44" t="inlineStr">
        <is>
          <t>DC</t>
        </is>
      </c>
      <c r="C111" s="44" t="inlineStr">
        <is>
          <t>Coverage breadth across attack surfaces</t>
        </is>
      </c>
      <c r="D111" s="48" t="n">
        <v>5</v>
      </c>
      <c r="E111" s="46" t="inlineStr">
        <is>
          <t>New surfaces are onboarded as part of technology adoption governance — no material new platform reaches production without a telemetry plan and baseline detections.</t>
        </is>
      </c>
    </row>
    <row r="112">
      <c r="A112" s="42" t="inlineStr">
        <is>
          <t>DC.6</t>
        </is>
      </c>
      <c r="B112" s="44" t="inlineStr">
        <is>
          <t>DC</t>
        </is>
      </c>
      <c r="C112" s="44" t="inlineStr">
        <is>
          <t>Visibility gap management</t>
        </is>
      </c>
      <c r="D112" s="48" t="n">
        <v>0</v>
      </c>
      <c r="E112" s="46" t="inlineStr">
        <is>
          <t>Blind spots are not recorded.</t>
        </is>
      </c>
    </row>
    <row r="113">
      <c r="A113" s="42" t="inlineStr">
        <is>
          <t>DC.6</t>
        </is>
      </c>
      <c r="B113" s="44" t="inlineStr">
        <is>
          <t>DC</t>
        </is>
      </c>
      <c r="C113" s="44" t="inlineStr">
        <is>
          <t>Visibility gap management</t>
        </is>
      </c>
      <c r="D113" s="48" t="n">
        <v>1</v>
      </c>
      <c r="E113" s="46" t="inlineStr">
        <is>
          <t>Known informally; raised in conversation, not tracked.</t>
        </is>
      </c>
    </row>
    <row r="114">
      <c r="A114" s="42" t="inlineStr">
        <is>
          <t>DC.6</t>
        </is>
      </c>
      <c r="B114" s="44" t="inlineStr">
        <is>
          <t>DC</t>
        </is>
      </c>
      <c r="C114" s="44" t="inlineStr">
        <is>
          <t>Visibility gap management</t>
        </is>
      </c>
      <c r="D114" s="48" t="n">
        <v>2</v>
      </c>
      <c r="E114" s="46" t="inlineStr">
        <is>
          <t>A gap list exists but has no owners, priorities or dates.</t>
        </is>
      </c>
    </row>
    <row r="115">
      <c r="A115" s="42" t="inlineStr">
        <is>
          <t>DC.6</t>
        </is>
      </c>
      <c r="B115" s="44" t="inlineStr">
        <is>
          <t>DC</t>
        </is>
      </c>
      <c r="C115" s="44" t="inlineStr">
        <is>
          <t>Visibility gap management</t>
        </is>
      </c>
      <c r="D115" s="48" t="n">
        <v>3</v>
      </c>
      <c r="E115" s="46" t="inlineStr">
        <is>
          <t>Gaps are registered with the technique(s) they blind, the crown jewels affected, an owner, a priority derived from the threat profile, and a target date.</t>
        </is>
      </c>
    </row>
    <row r="116">
      <c r="A116" s="42" t="inlineStr">
        <is>
          <t>DC.6</t>
        </is>
      </c>
      <c r="B116" s="44" t="inlineStr">
        <is>
          <t>DC</t>
        </is>
      </c>
      <c r="C116" s="44" t="inlineStr">
        <is>
          <t>Visibility gap management</t>
        </is>
      </c>
      <c r="D116" s="48" t="n">
        <v>4</v>
      </c>
      <c r="E116" s="46" t="inlineStr">
        <is>
          <t>Gap closure rate and ageing are reported; gaps that cannot be closed are compensated with alternative detection or explicit risk acceptance at the right level.</t>
        </is>
      </c>
    </row>
    <row r="117">
      <c r="A117" s="42" t="inlineStr">
        <is>
          <t>DC.6</t>
        </is>
      </c>
      <c r="B117" s="44" t="inlineStr">
        <is>
          <t>DC</t>
        </is>
      </c>
      <c r="C117" s="44" t="inlineStr">
        <is>
          <t>Visibility gap management</t>
        </is>
      </c>
      <c r="D117" s="48" t="n">
        <v>5</v>
      </c>
      <c r="E117" s="46" t="inlineStr">
        <is>
          <t>Gaps are generated automatically from coverage and validation results, costed, and fed into budget planning with demonstrated closure of the highest-risk items each cycle.</t>
        </is>
      </c>
    </row>
    <row r="118">
      <c r="A118" s="42" t="inlineStr">
        <is>
          <t>DE.1</t>
        </is>
      </c>
      <c r="B118" s="44" t="inlineStr">
        <is>
          <t>DE</t>
        </is>
      </c>
      <c r="C118" s="44" t="inlineStr">
        <is>
          <t>Detection lifecycle and intake</t>
        </is>
      </c>
      <c r="D118" s="48" t="n">
        <v>0</v>
      </c>
      <c r="E118" s="46" t="inlineStr">
        <is>
          <t>No lifecycle. Rules appear when someone has an idea or a vendor ships content.</t>
        </is>
      </c>
    </row>
    <row r="119">
      <c r="A119" s="42" t="inlineStr">
        <is>
          <t>DE.1</t>
        </is>
      </c>
      <c r="B119" s="44" t="inlineStr">
        <is>
          <t>DE</t>
        </is>
      </c>
      <c r="C119" s="44" t="inlineStr">
        <is>
          <t>Detection lifecycle and intake</t>
        </is>
      </c>
      <c r="D119" s="48" t="n">
        <v>1</v>
      </c>
      <c r="E119" s="46" t="inlineStr">
        <is>
          <t>Informal build-and-deploy by individuals; no stages, no record.</t>
        </is>
      </c>
    </row>
    <row r="120">
      <c r="A120" s="42" t="inlineStr">
        <is>
          <t>DE.1</t>
        </is>
      </c>
      <c r="B120" s="44" t="inlineStr">
        <is>
          <t>DE</t>
        </is>
      </c>
      <c r="C120" s="44" t="inlineStr">
        <is>
          <t>Detection lifecycle and intake</t>
        </is>
      </c>
      <c r="D120" s="48" t="n">
        <v>2</v>
      </c>
      <c r="E120" s="46" t="inlineStr">
        <is>
          <t>A documented process exists covering build and deploy; test and retire stages are weak or skipped under pressure.</t>
        </is>
      </c>
    </row>
    <row r="121">
      <c r="A121" s="42" t="inlineStr">
        <is>
          <t>DE.1</t>
        </is>
      </c>
      <c r="B121" s="44" t="inlineStr">
        <is>
          <t>DE</t>
        </is>
      </c>
      <c r="C121" s="44" t="inlineStr">
        <is>
          <t>Detection lifecycle and intake</t>
        </is>
      </c>
      <c r="D121" s="48" t="n">
        <v>3</v>
      </c>
      <c r="E121" s="46" t="inlineStr">
        <is>
          <t>A full lifecycle is defined and enforced, with a single intake queue accepting requests from intelligence, threat modeling, hunting, incidents, emulation and audit — each item carrying a source and a priority.</t>
        </is>
      </c>
    </row>
    <row r="122">
      <c r="A122" s="42" t="inlineStr">
        <is>
          <t>DE.1</t>
        </is>
      </c>
      <c r="B122" s="44" t="inlineStr">
        <is>
          <t>DE</t>
        </is>
      </c>
      <c r="C122" s="44" t="inlineStr">
        <is>
          <t>Detection lifecycle and intake</t>
        </is>
      </c>
      <c r="D122" s="48" t="n">
        <v>4</v>
      </c>
      <c r="E122" s="46" t="inlineStr">
        <is>
          <t>Stage transition criteria are explicit and gated; lifecycle metrics (queue depth, lead time, stage ageing, rejection reasons) are measured and reviewed.</t>
        </is>
      </c>
    </row>
    <row r="123">
      <c r="A123" s="42" t="inlineStr">
        <is>
          <t>DE.1</t>
        </is>
      </c>
      <c r="B123" s="44" t="inlineStr">
        <is>
          <t>DE</t>
        </is>
      </c>
      <c r="C123" s="44" t="inlineStr">
        <is>
          <t>Detection lifecycle and intake</t>
        </is>
      </c>
      <c r="D123" s="48" t="n">
        <v>5</v>
      </c>
      <c r="E123" s="46" t="inlineStr">
        <is>
          <t>The lifecycle is automated end to end with policy-as-code gates; lead time from intake to validated production is measured against a target and continuously reduced.</t>
        </is>
      </c>
    </row>
    <row r="124">
      <c r="A124" s="42" t="inlineStr">
        <is>
          <t>DE.2</t>
        </is>
      </c>
      <c r="B124" s="44" t="inlineStr">
        <is>
          <t>DE</t>
        </is>
      </c>
      <c r="C124" s="44" t="inlineStr">
        <is>
          <t>Detection-as-code</t>
        </is>
      </c>
      <c r="D124" s="48" t="n">
        <v>0</v>
      </c>
      <c r="E124" s="46" t="inlineStr">
        <is>
          <t>Rules are edited directly in the console. No history beyond the tool's audit log.</t>
        </is>
      </c>
    </row>
    <row r="125">
      <c r="A125" s="42" t="inlineStr">
        <is>
          <t>DE.2</t>
        </is>
      </c>
      <c r="B125" s="44" t="inlineStr">
        <is>
          <t>DE</t>
        </is>
      </c>
      <c r="C125" s="44" t="inlineStr">
        <is>
          <t>Detection-as-code</t>
        </is>
      </c>
      <c r="D125" s="48" t="n">
        <v>1</v>
      </c>
      <c r="E125" s="46" t="inlineStr">
        <is>
          <t>Occasional manual exports kept in a shared folder as backup.</t>
        </is>
      </c>
    </row>
    <row r="126">
      <c r="A126" s="42" t="inlineStr">
        <is>
          <t>DE.2</t>
        </is>
      </c>
      <c r="B126" s="44" t="inlineStr">
        <is>
          <t>DE</t>
        </is>
      </c>
      <c r="C126" s="44" t="inlineStr">
        <is>
          <t>Detection-as-code</t>
        </is>
      </c>
      <c r="D126" s="48" t="n">
        <v>2</v>
      </c>
      <c r="E126" s="46" t="inlineStr">
        <is>
          <t>Content is stored in version control but deployed manually; commits are not reviewed.</t>
        </is>
      </c>
    </row>
    <row r="127">
      <c r="A127" s="42" t="inlineStr">
        <is>
          <t>DE.2</t>
        </is>
      </c>
      <c r="B127" s="44" t="inlineStr">
        <is>
          <t>DE</t>
        </is>
      </c>
      <c r="C127" s="44" t="inlineStr">
        <is>
          <t>Detection-as-code</t>
        </is>
      </c>
      <c r="D127" s="48" t="n">
        <v>3</v>
      </c>
      <c r="E127" s="46" t="inlineStr">
        <is>
          <t>All detection content lives in version control with mandatory peer review, branch protection, meaningful commit history and a documented release process.</t>
        </is>
      </c>
    </row>
    <row r="128">
      <c r="A128" s="42" t="inlineStr">
        <is>
          <t>DE.2</t>
        </is>
      </c>
      <c r="B128" s="44" t="inlineStr">
        <is>
          <t>DE</t>
        </is>
      </c>
      <c r="C128" s="44" t="inlineStr">
        <is>
          <t>Detection-as-code</t>
        </is>
      </c>
      <c r="D128" s="48" t="n">
        <v>4</v>
      </c>
      <c r="E128" s="46" t="inlineStr">
        <is>
          <t>CI validates syntax, schema, metadata completeness and test results before merge; deployment is automated with rollback; production drift from the repository is detected and alerted.</t>
        </is>
      </c>
    </row>
    <row r="129">
      <c r="A129" s="42" t="inlineStr">
        <is>
          <t>DE.2</t>
        </is>
      </c>
      <c r="B129" s="44" t="inlineStr">
        <is>
          <t>DE</t>
        </is>
      </c>
      <c r="C129" s="44" t="inlineStr">
        <is>
          <t>Detection-as-code</t>
        </is>
      </c>
      <c r="D129" s="48" t="n">
        <v>5</v>
      </c>
      <c r="E129" s="46" t="inlineStr">
        <is>
          <t>Full GitOps — the repository is the single source of truth, environments are reproducible, deployments are automated with progressive rollout, and drift is auto-remediated.</t>
        </is>
      </c>
    </row>
    <row r="130">
      <c r="A130" s="42" t="inlineStr">
        <is>
          <t>DE.3</t>
        </is>
      </c>
      <c r="B130" s="44" t="inlineStr">
        <is>
          <t>DE</t>
        </is>
      </c>
      <c r="C130" s="44" t="inlineStr">
        <is>
          <t>Detection standards, metadata and documentation</t>
        </is>
      </c>
      <c r="D130" s="48" t="n">
        <v>0</v>
      </c>
      <c r="E130" s="46" t="inlineStr">
        <is>
          <t>No standard. Rule names are the only documentation.</t>
        </is>
      </c>
    </row>
    <row r="131">
      <c r="A131" s="42" t="inlineStr">
        <is>
          <t>DE.3</t>
        </is>
      </c>
      <c r="B131" s="44" t="inlineStr">
        <is>
          <t>DE</t>
        </is>
      </c>
      <c r="C131" s="44" t="inlineStr">
        <is>
          <t>Detection standards, metadata and documentation</t>
        </is>
      </c>
      <c r="D131" s="48" t="n">
        <v>1</v>
      </c>
      <c r="E131" s="46" t="inlineStr">
        <is>
          <t>Some rules have descriptions; quality varies by author.</t>
        </is>
      </c>
    </row>
    <row r="132">
      <c r="A132" s="42" t="inlineStr">
        <is>
          <t>DE.3</t>
        </is>
      </c>
      <c r="B132" s="44" t="inlineStr">
        <is>
          <t>DE</t>
        </is>
      </c>
      <c r="C132" s="44" t="inlineStr">
        <is>
          <t>Detection standards, metadata and documentation</t>
        </is>
      </c>
      <c r="D132" s="48" t="n">
        <v>2</v>
      </c>
      <c r="E132" s="46" t="inlineStr">
        <is>
          <t>A template exists; completion is voluntary and partial.</t>
        </is>
      </c>
    </row>
    <row r="133">
      <c r="A133" s="42" t="inlineStr">
        <is>
          <t>DE.3</t>
        </is>
      </c>
      <c r="B133" s="44" t="inlineStr">
        <is>
          <t>DE</t>
        </is>
      </c>
      <c r="C133" s="44" t="inlineStr">
        <is>
          <t>Detection standards, metadata and documentation</t>
        </is>
      </c>
      <c r="D133" s="48" t="n">
        <v>3</v>
      </c>
      <c r="E133" s="46" t="inlineStr">
        <is>
          <t>A mandatory schema is enforced — unique ID, author, owner, ATT&amp;CK technique and sub-technique, data sources required, logic rationale, known false positives, severity and risk score, triage guidance, response playbook link, validation reference, and version.</t>
        </is>
      </c>
    </row>
    <row r="134">
      <c r="A134" s="42" t="inlineStr">
        <is>
          <t>DE.3</t>
        </is>
      </c>
      <c r="B134" s="44" t="inlineStr">
        <is>
          <t>DE</t>
        </is>
      </c>
      <c r="C134" s="44" t="inlineStr">
        <is>
          <t>Detection standards, metadata and documentation</t>
        </is>
      </c>
      <c r="D134" s="48" t="n">
        <v>4</v>
      </c>
      <c r="E134" s="46" t="inlineStr">
        <is>
          <t>Metadata completeness and accuracy are measured; incomplete content cannot pass CI; analyst-facing triage guidance is reviewed for usability by the people who use it at 3am.</t>
        </is>
      </c>
    </row>
    <row r="135">
      <c r="A135" s="42" t="inlineStr">
        <is>
          <t>DE.3</t>
        </is>
      </c>
      <c r="B135" s="44" t="inlineStr">
        <is>
          <t>DE</t>
        </is>
      </c>
      <c r="C135" s="44" t="inlineStr">
        <is>
          <t>Detection standards, metadata and documentation</t>
        </is>
      </c>
      <c r="D135" s="48" t="n">
        <v>5</v>
      </c>
      <c r="E135" s="46" t="inlineStr">
        <is>
          <t>Metadata is machine-consumable and powers automated coverage reporting, response routing, validation targeting and impact analysis when a log source degrades.</t>
        </is>
      </c>
    </row>
    <row r="136">
      <c r="A136" s="42" t="inlineStr">
        <is>
          <t>DE.4</t>
        </is>
      </c>
      <c r="B136" s="44" t="inlineStr">
        <is>
          <t>DE</t>
        </is>
      </c>
      <c r="C136" s="44" t="inlineStr">
        <is>
          <t>Testing and pre-deployment validation</t>
        </is>
      </c>
      <c r="D136" s="48" t="n">
        <v>0</v>
      </c>
      <c r="E136" s="46" t="inlineStr">
        <is>
          <t>No testing. Rules are enabled and observed.</t>
        </is>
      </c>
    </row>
    <row r="137">
      <c r="A137" s="42" t="inlineStr">
        <is>
          <t>DE.4</t>
        </is>
      </c>
      <c r="B137" s="44" t="inlineStr">
        <is>
          <t>DE</t>
        </is>
      </c>
      <c r="C137" s="44" t="inlineStr">
        <is>
          <t>Testing and pre-deployment validation</t>
        </is>
      </c>
      <c r="D137" s="48" t="n">
        <v>1</v>
      </c>
      <c r="E137" s="46" t="inlineStr">
        <is>
          <t>Author eyeballs a historical search and calls it tested.</t>
        </is>
      </c>
    </row>
    <row r="138">
      <c r="A138" s="42" t="inlineStr">
        <is>
          <t>DE.4</t>
        </is>
      </c>
      <c r="B138" s="44" t="inlineStr">
        <is>
          <t>DE</t>
        </is>
      </c>
      <c r="C138" s="44" t="inlineStr">
        <is>
          <t>Testing and pre-deployment validation</t>
        </is>
      </c>
      <c r="D138" s="48" t="n">
        <v>2</v>
      </c>
      <c r="E138" s="46" t="inlineStr">
        <is>
          <t>Manual testing against sample events for some rules; results not retained.</t>
        </is>
      </c>
    </row>
    <row r="139">
      <c r="A139" s="42" t="inlineStr">
        <is>
          <t>DE.4</t>
        </is>
      </c>
      <c r="B139" s="44" t="inlineStr">
        <is>
          <t>DE</t>
        </is>
      </c>
      <c r="C139" s="44" t="inlineStr">
        <is>
          <t>Testing and pre-deployment validation</t>
        </is>
      </c>
      <c r="D139" s="48" t="n">
        <v>3</v>
      </c>
      <c r="E139" s="46" t="inlineStr">
        <is>
          <t>Every detection has a positive test (a reproducible execution or synthetic event that must trigger it) and a negative test set of benign activity that must not; results are recorded against the rule version.</t>
        </is>
      </c>
    </row>
    <row r="140">
      <c r="A140" s="42" t="inlineStr">
        <is>
          <t>DE.4</t>
        </is>
      </c>
      <c r="B140" s="44" t="inlineStr">
        <is>
          <t>DE</t>
        </is>
      </c>
      <c r="C140" s="44" t="inlineStr">
        <is>
          <t>Testing and pre-deployment validation</t>
        </is>
      </c>
      <c r="D140" s="48" t="n">
        <v>4</v>
      </c>
      <c r="E140" s="46" t="inlineStr">
        <is>
          <t>Tests run automatically in CI against a representative dataset or lab range; regression tests re-run on every change and on data model changes; test coverage of the detection portfolio is measured.</t>
        </is>
      </c>
    </row>
    <row r="141">
      <c r="A141" s="42" t="inlineStr">
        <is>
          <t>DE.4</t>
        </is>
      </c>
      <c r="B141" s="44" t="inlineStr">
        <is>
          <t>DE</t>
        </is>
      </c>
      <c r="C141" s="44" t="inlineStr">
        <is>
          <t>Testing and pre-deployment validation</t>
        </is>
      </c>
      <c r="D141" s="48" t="n">
        <v>5</v>
      </c>
      <c r="E141" s="46" t="inlineStr">
        <is>
          <t>Tests are generated from the emulation library, run continuously against production-like telemetry, and any detection without a passing test in the current period is automatically flagged as unverified in coverage reporting.</t>
        </is>
      </c>
    </row>
    <row r="142">
      <c r="A142" s="42" t="inlineStr">
        <is>
          <t>DE.5</t>
        </is>
      </c>
      <c r="B142" s="44" t="inlineStr">
        <is>
          <t>DE</t>
        </is>
      </c>
      <c r="C142" s="44" t="inlineStr">
        <is>
          <t>Tuning, precision and false-positive management</t>
        </is>
      </c>
      <c r="D142" s="48" t="n">
        <v>0</v>
      </c>
      <c r="E142" s="46" t="inlineStr">
        <is>
          <t>No feedback loop. Noisy rules are muted or ignored by analysts.</t>
        </is>
      </c>
    </row>
    <row r="143">
      <c r="A143" s="42" t="inlineStr">
        <is>
          <t>DE.5</t>
        </is>
      </c>
      <c r="B143" s="44" t="inlineStr">
        <is>
          <t>DE</t>
        </is>
      </c>
      <c r="C143" s="44" t="inlineStr">
        <is>
          <t>Tuning, precision and false-positive management</t>
        </is>
      </c>
      <c r="D143" s="48" t="n">
        <v>1</v>
      </c>
      <c r="E143" s="46" t="inlineStr">
        <is>
          <t>Tuning happens reactively when analysts complain loudly enough.</t>
        </is>
      </c>
    </row>
    <row r="144">
      <c r="A144" s="42" t="inlineStr">
        <is>
          <t>DE.5</t>
        </is>
      </c>
      <c r="B144" s="44" t="inlineStr">
        <is>
          <t>DE</t>
        </is>
      </c>
      <c r="C144" s="44" t="inlineStr">
        <is>
          <t>Tuning, precision and false-positive management</t>
        </is>
      </c>
      <c r="D144" s="48" t="n">
        <v>2</v>
      </c>
      <c r="E144" s="46" t="inlineStr">
        <is>
          <t>Tuning requests are logged and actioned; changes are made in the console without a record of rationale.</t>
        </is>
      </c>
    </row>
    <row r="145">
      <c r="A145" s="42" t="inlineStr">
        <is>
          <t>DE.5</t>
        </is>
      </c>
      <c r="B145" s="44" t="inlineStr">
        <is>
          <t>DE</t>
        </is>
      </c>
      <c r="C145" s="44" t="inlineStr">
        <is>
          <t>Tuning, precision and false-positive management</t>
        </is>
      </c>
      <c r="D145" s="48" t="n">
        <v>3</v>
      </c>
      <c r="E145" s="46" t="inlineStr">
        <is>
          <t>Every detection has measured true-positive/false-positive outcomes captured at case closure; precision is calculated per rule; tuning changes are version-controlled with a stated rationale and expected effect.</t>
        </is>
      </c>
    </row>
    <row r="146">
      <c r="A146" s="42" t="inlineStr">
        <is>
          <t>DE.5</t>
        </is>
      </c>
      <c r="B146" s="44" t="inlineStr">
        <is>
          <t>DE</t>
        </is>
      </c>
      <c r="C146" s="44" t="inlineStr">
        <is>
          <t>Tuning, precision and false-positive management</t>
        </is>
      </c>
      <c r="D146" s="48" t="n">
        <v>4</v>
      </c>
      <c r="E146" s="46" t="inlineStr">
        <is>
          <t>Precision and volume thresholds are agreed; rules breaching them enter a formal remediation path with a deadline, ending in fix, demote-to-hunt, or retire; the effect of each change is measured after the fact.</t>
        </is>
      </c>
    </row>
    <row r="147">
      <c r="A147" s="42" t="inlineStr">
        <is>
          <t>DE.5</t>
        </is>
      </c>
      <c r="B147" s="44" t="inlineStr">
        <is>
          <t>DE</t>
        </is>
      </c>
      <c r="C147" s="44" t="inlineStr">
        <is>
          <t>Tuning, precision and false-positive management</t>
        </is>
      </c>
      <c r="D147" s="48" t="n">
        <v>5</v>
      </c>
      <c r="E147" s="46" t="inlineStr">
        <is>
          <t>Tuning is partly automated with statistical baselining and allow-list governance; suppression is time-boxed and expires by default; precision is trended per rule and per domain with alerting on degradation.</t>
        </is>
      </c>
    </row>
    <row r="148">
      <c r="A148" s="42" t="inlineStr">
        <is>
          <t>DE.6</t>
        </is>
      </c>
      <c r="B148" s="44" t="inlineStr">
        <is>
          <t>DE</t>
        </is>
      </c>
      <c r="C148" s="44" t="inlineStr">
        <is>
          <t>Detection health and silent-failure monitoring</t>
        </is>
      </c>
      <c r="D148" s="48" t="n">
        <v>0</v>
      </c>
      <c r="E148" s="46" t="inlineStr">
        <is>
          <t>No health monitoring. Silent failure is discovered during an incident, or never.</t>
        </is>
      </c>
    </row>
    <row r="149">
      <c r="A149" s="42" t="inlineStr">
        <is>
          <t>DE.6</t>
        </is>
      </c>
      <c r="B149" s="44" t="inlineStr">
        <is>
          <t>DE</t>
        </is>
      </c>
      <c r="C149" s="44" t="inlineStr">
        <is>
          <t>Detection health and silent-failure monitoring</t>
        </is>
      </c>
      <c r="D149" s="48" t="n">
        <v>1</v>
      </c>
      <c r="E149" s="46" t="inlineStr">
        <is>
          <t>Occasional manual review of whether rules have fired recently.</t>
        </is>
      </c>
    </row>
    <row r="150">
      <c r="A150" s="42" t="inlineStr">
        <is>
          <t>DE.6</t>
        </is>
      </c>
      <c r="B150" s="44" t="inlineStr">
        <is>
          <t>DE</t>
        </is>
      </c>
      <c r="C150" s="44" t="inlineStr">
        <is>
          <t>Detection health and silent-failure monitoring</t>
        </is>
      </c>
      <c r="D150" s="48" t="n">
        <v>2</v>
      </c>
      <c r="E150" s="46" t="inlineStr">
        <is>
          <t>Basic "rule has not fired in N days" reporting exists, treated as informational.</t>
        </is>
      </c>
    </row>
    <row r="151">
      <c r="A151" s="42" t="inlineStr">
        <is>
          <t>DE.6</t>
        </is>
      </c>
      <c r="B151" s="44" t="inlineStr">
        <is>
          <t>DE</t>
        </is>
      </c>
      <c r="C151" s="44" t="inlineStr">
        <is>
          <t>Detection health and silent-failure monitoring</t>
        </is>
      </c>
      <c r="D151" s="48" t="n">
        <v>3</v>
      </c>
      <c r="E151" s="46" t="inlineStr">
        <is>
          <t>Health is monitored on multiple signals — data source availability for each rule's required components, execution errors, schema drift, scheduling failures, and unexpected volume change — with defined thresholds.</t>
        </is>
      </c>
    </row>
    <row r="152">
      <c r="A152" s="42" t="inlineStr">
        <is>
          <t>DE.6</t>
        </is>
      </c>
      <c r="B152" s="44" t="inlineStr">
        <is>
          <t>DE</t>
        </is>
      </c>
      <c r="C152" s="44" t="inlineStr">
        <is>
          <t>Detection health and silent-failure monitoring</t>
        </is>
      </c>
      <c r="D152" s="48" t="n">
        <v>4</v>
      </c>
      <c r="E152" s="46" t="inlineStr">
        <is>
          <t>Health failures raise operational tickets with SLAs; the percentage of the portfolio in a healthy state is a reported KPI; dependency mapping shows which detections a given log source outage disables.</t>
        </is>
      </c>
    </row>
    <row r="153">
      <c r="A153" s="42" t="inlineStr">
        <is>
          <t>DE.6</t>
        </is>
      </c>
      <c r="B153" s="44" t="inlineStr">
        <is>
          <t>DE</t>
        </is>
      </c>
      <c r="C153" s="44" t="inlineStr">
        <is>
          <t>Detection health and silent-failure monitoring</t>
        </is>
      </c>
      <c r="D153" s="48" t="n">
        <v>5</v>
      </c>
      <c r="E153" s="46" t="inlineStr">
        <is>
          <t>Health monitoring is closed-loop with canary events proving the full path from generation to alert; failures auto-open incidents, and coverage reporting automatically discounts unhealthy detections.</t>
        </is>
      </c>
    </row>
    <row r="154">
      <c r="A154" s="42" t="inlineStr">
        <is>
          <t>DE.7</t>
        </is>
      </c>
      <c r="B154" s="44" t="inlineStr">
        <is>
          <t>DE</t>
        </is>
      </c>
      <c r="C154" s="44" t="inlineStr">
        <is>
          <t>Versioning, deprecation and retirement</t>
        </is>
      </c>
      <c r="D154" s="48" t="n">
        <v>0</v>
      </c>
      <c r="E154" s="46" t="inlineStr">
        <is>
          <t>Nothing is ever retired. The rule set only grows.</t>
        </is>
      </c>
    </row>
    <row r="155">
      <c r="A155" s="42" t="inlineStr">
        <is>
          <t>DE.7</t>
        </is>
      </c>
      <c r="B155" s="44" t="inlineStr">
        <is>
          <t>DE</t>
        </is>
      </c>
      <c r="C155" s="44" t="inlineStr">
        <is>
          <t>Versioning, deprecation and retirement</t>
        </is>
      </c>
      <c r="D155" s="48" t="n">
        <v>1</v>
      </c>
      <c r="E155" s="46" t="inlineStr">
        <is>
          <t>Rules are occasionally disabled without record.</t>
        </is>
      </c>
    </row>
    <row r="156">
      <c r="A156" s="42" t="inlineStr">
        <is>
          <t>DE.7</t>
        </is>
      </c>
      <c r="B156" s="44" t="inlineStr">
        <is>
          <t>DE</t>
        </is>
      </c>
      <c r="C156" s="44" t="inlineStr">
        <is>
          <t>Versioning, deprecation and retirement</t>
        </is>
      </c>
      <c r="D156" s="48" t="n">
        <v>2</v>
      </c>
      <c r="E156" s="46" t="inlineStr">
        <is>
          <t>Retirement happens during periodic clean-ups, driven by performance not by value.</t>
        </is>
      </c>
    </row>
    <row r="157">
      <c r="A157" s="42" t="inlineStr">
        <is>
          <t>DE.7</t>
        </is>
      </c>
      <c r="B157" s="44" t="inlineStr">
        <is>
          <t>DE</t>
        </is>
      </c>
      <c r="C157" s="44" t="inlineStr">
        <is>
          <t>Versioning, deprecation and retirement</t>
        </is>
      </c>
      <c r="D157" s="48" t="n">
        <v>3</v>
      </c>
      <c r="E157" s="46" t="inlineStr">
        <is>
          <t>Retirement criteria are defined (superseded, permanently unsupported telemetry, technique no longer relevant, unfixable precision) and each retirement is recorded with rationale and approval.</t>
        </is>
      </c>
    </row>
    <row r="158">
      <c r="A158" s="42" t="inlineStr">
        <is>
          <t>DE.7</t>
        </is>
      </c>
      <c r="B158" s="44" t="inlineStr">
        <is>
          <t>DE</t>
        </is>
      </c>
      <c r="C158" s="44" t="inlineStr">
        <is>
          <t>Versioning, deprecation and retirement</t>
        </is>
      </c>
      <c r="D158" s="48" t="n">
        <v>4</v>
      </c>
      <c r="E158" s="46" t="inlineStr">
        <is>
          <t>The portfolio is reviewed on a cadence against the threat profile; retirement volume and reasons are reported; retired content is archived and recoverable with its history.</t>
        </is>
      </c>
    </row>
    <row r="159">
      <c r="A159" s="42" t="inlineStr">
        <is>
          <t>DE.7</t>
        </is>
      </c>
      <c r="B159" s="44" t="inlineStr">
        <is>
          <t>DE</t>
        </is>
      </c>
      <c r="C159" s="44" t="inlineStr">
        <is>
          <t>Versioning, deprecation and retirement</t>
        </is>
      </c>
      <c r="D159" s="48" t="n">
        <v>5</v>
      </c>
      <c r="E159" s="46" t="inlineStr">
        <is>
          <t>Deprecation is automated against ATT&amp;CK changes, telemetry decommissioning and threat profile shifts, with impact analysis run before removal and coverage recomputed after.</t>
        </is>
      </c>
    </row>
    <row r="160">
      <c r="A160" s="42" t="inlineStr">
        <is>
          <t>DE.8</t>
        </is>
      </c>
      <c r="B160" s="44" t="inlineStr">
        <is>
          <t>DE</t>
        </is>
      </c>
      <c r="C160" s="44" t="inlineStr">
        <is>
          <t>Portfolio composition and detection strategy</t>
        </is>
      </c>
      <c r="D160" s="48" t="n">
        <v>0</v>
      </c>
      <c r="E160" s="46" t="inlineStr">
        <is>
          <t>No concept of portfolio. Content is whatever the tool shipped with.</t>
        </is>
      </c>
    </row>
    <row r="161">
      <c r="A161" s="42" t="inlineStr">
        <is>
          <t>DE.8</t>
        </is>
      </c>
      <c r="B161" s="44" t="inlineStr">
        <is>
          <t>DE</t>
        </is>
      </c>
      <c r="C161" s="44" t="inlineStr">
        <is>
          <t>Portfolio composition and detection strategy</t>
        </is>
      </c>
      <c r="D161" s="48" t="n">
        <v>1</v>
      </c>
      <c r="E161" s="46" t="inlineStr">
        <is>
          <t>Predominantly signature and indicator matching; behavioural detection is incidental.</t>
        </is>
      </c>
    </row>
    <row r="162">
      <c r="A162" s="42" t="inlineStr">
        <is>
          <t>DE.8</t>
        </is>
      </c>
      <c r="B162" s="44" t="inlineStr">
        <is>
          <t>DE</t>
        </is>
      </c>
      <c r="C162" s="44" t="inlineStr">
        <is>
          <t>Portfolio composition and detection strategy</t>
        </is>
      </c>
      <c r="D162" s="48" t="n">
        <v>2</v>
      </c>
      <c r="E162" s="46" t="inlineStr">
        <is>
          <t>A mix exists but is unplanned; nobody can state the balance or defend it.</t>
        </is>
      </c>
    </row>
    <row r="163">
      <c r="A163" s="42" t="inlineStr">
        <is>
          <t>DE.8</t>
        </is>
      </c>
      <c r="B163" s="44" t="inlineStr">
        <is>
          <t>DE</t>
        </is>
      </c>
      <c r="C163" s="44" t="inlineStr">
        <is>
          <t>Portfolio composition and detection strategy</t>
        </is>
      </c>
      <c r="D163" s="48" t="n">
        <v>3</v>
      </c>
      <c r="E163" s="46" t="inlineStr">
        <is>
          <t>The portfolio is explicitly classified — atomic indicator, tool artefact, behavioural/TTP, anomaly, correlation, deception — with a documented target mix, and behavioural detection is prioritised for the top-tier threat profile.</t>
        </is>
      </c>
    </row>
    <row r="164">
      <c r="A164" s="42" t="inlineStr">
        <is>
          <t>DE.8</t>
        </is>
      </c>
      <c r="B164" s="44" t="inlineStr">
        <is>
          <t>DE</t>
        </is>
      </c>
      <c r="C164" s="44" t="inlineStr">
        <is>
          <t>Portfolio composition and detection strategy</t>
        </is>
      </c>
      <c r="D164" s="48" t="n">
        <v>4</v>
      </c>
      <c r="E164" s="46" t="inlineStr">
        <is>
          <t>Composition is measured and reported against target; resilience to adversary evasion is assessed (would this survive a renamed binary, a new C2 domain, a different LOLBIN?); brittle detections are identified and reworked.</t>
        </is>
      </c>
    </row>
    <row r="165">
      <c r="A165" s="42" t="inlineStr">
        <is>
          <t>DE.8</t>
        </is>
      </c>
      <c r="B165" s="44" t="inlineStr">
        <is>
          <t>DE</t>
        </is>
      </c>
      <c r="C165" s="44" t="inlineStr">
        <is>
          <t>Portfolio composition and detection strategy</t>
        </is>
      </c>
      <c r="D165" s="48" t="n">
        <v>5</v>
      </c>
      <c r="E165" s="46" t="inlineStr">
        <is>
          <t>Detection strategy is derived from attack-tree choke points and cost-to-adversary analysis; the portfolio is optimised to raise adversary cost, and this is demonstrated through emulation results rather than asserted.</t>
        </is>
      </c>
    </row>
    <row r="166">
      <c r="A166" s="42" t="inlineStr">
        <is>
          <t>DE.9</t>
        </is>
      </c>
      <c r="B166" s="44" t="inlineStr">
        <is>
          <t>DE</t>
        </is>
      </c>
      <c r="C166" s="44" t="inlineStr">
        <is>
          <t>Detection content sourcing and provenance</t>
        </is>
      </c>
      <c r="D166" s="48" t="n">
        <v>0</v>
      </c>
      <c r="E166" s="46" t="inlineStr">
        <is>
          <t>Detection content is whatever the platform shipped with. Nobody can say where a rule came from.</t>
        </is>
      </c>
    </row>
    <row r="167">
      <c r="A167" s="42" t="inlineStr">
        <is>
          <t>DE.9</t>
        </is>
      </c>
      <c r="B167" s="44" t="inlineStr">
        <is>
          <t>DE</t>
        </is>
      </c>
      <c r="C167" s="44" t="inlineStr">
        <is>
          <t>Detection content sourcing and provenance</t>
        </is>
      </c>
      <c r="D167" s="48" t="n">
        <v>1</v>
      </c>
      <c r="E167" s="46" t="inlineStr">
        <is>
          <t>Content is copied ad hoc from blog posts and vendor reports when someone happens to read one.</t>
        </is>
      </c>
    </row>
    <row r="168">
      <c r="A168" s="42" t="inlineStr">
        <is>
          <t>DE.9</t>
        </is>
      </c>
      <c r="B168" s="44" t="inlineStr">
        <is>
          <t>DE</t>
        </is>
      </c>
      <c r="C168" s="44" t="inlineStr">
        <is>
          <t>Detection content sourcing and provenance</t>
        </is>
      </c>
      <c r="D168" s="48" t="n">
        <v>2</v>
      </c>
      <c r="E168" s="46" t="inlineStr">
        <is>
          <t>Named sources are used routinely — vendor content subscriptions, community rule repositories — but adoption is uncritical and provenance is not recorded.</t>
        </is>
      </c>
    </row>
    <row r="169">
      <c r="A169" s="42" t="inlineStr">
        <is>
          <t>DE.9</t>
        </is>
      </c>
      <c r="B169" s="44" t="inlineStr">
        <is>
          <t>DE</t>
        </is>
      </c>
      <c r="C169" s="44" t="inlineStr">
        <is>
          <t>Detection content sourcing and provenance</t>
        </is>
      </c>
      <c r="D169" s="48" t="n">
        <v>3</v>
      </c>
      <c r="E169" s="46" t="inlineStr">
        <is>
          <t>A documented sourcing strategy spans annual threat reports (for example Red Canary, CrowdStrike, Mandiant, Verizon DBIR), vendor and government advisories, community rule repositories (SigmaHQ, Elastic, Splunk Security Content, YARA collections), intelligence platforms (MISP, OpenCTI) and in-house research; every deployed detection records its source, licence and adoption date.</t>
        </is>
      </c>
    </row>
    <row r="170">
      <c r="A170" s="42" t="inlineStr">
        <is>
          <t>DE.9</t>
        </is>
      </c>
      <c r="B170" s="44" t="inlineStr">
        <is>
          <t>DE</t>
        </is>
      </c>
      <c r="C170" s="44" t="inlineStr">
        <is>
          <t>Detection content sourcing and provenance</t>
        </is>
      </c>
      <c r="D170" s="48" t="n">
        <v>4</v>
      </c>
      <c r="E170" s="46" t="inlineStr">
        <is>
          <t>Content is evaluated before adoption against the organisation's own threat profile and telemetry — not enabled wholesale — and the value of each source is measured by the true positives and validated coverage it actually produced.</t>
        </is>
      </c>
    </row>
    <row r="171">
      <c r="A171" s="42" t="inlineStr">
        <is>
          <t>DE.9</t>
        </is>
      </c>
      <c r="B171" s="44" t="inlineStr">
        <is>
          <t>DE</t>
        </is>
      </c>
      <c r="C171" s="44" t="inlineStr">
        <is>
          <t>Detection content sourcing and provenance</t>
        </is>
      </c>
      <c r="D171" s="48" t="n">
        <v>5</v>
      </c>
      <c r="E171" s="46" t="inlineStr">
        <is>
          <t>Sourcing is automated and bidirectional: upstream repositories are tracked for updates and deprecations with impact analysis, sector campaign reporting triggers targeted content review within a defined window, and internally developed detections are contributed back.</t>
        </is>
      </c>
    </row>
    <row r="172">
      <c r="A172" s="42" t="inlineStr">
        <is>
          <t>DE.10</t>
        </is>
      </c>
      <c r="B172" s="44" t="inlineStr">
        <is>
          <t>DE</t>
        </is>
      </c>
      <c r="C172" s="44" t="inlineStr">
        <is>
          <t>Detection modality breadth</t>
        </is>
      </c>
      <c r="D172" s="48" t="n">
        <v>0</v>
      </c>
      <c r="E172" s="46" t="inlineStr">
        <is>
          <t>A single modality, almost always log or event analytics in a SIEM.</t>
        </is>
      </c>
    </row>
    <row r="173">
      <c r="A173" s="42" t="inlineStr">
        <is>
          <t>DE.10</t>
        </is>
      </c>
      <c r="B173" s="44" t="inlineStr">
        <is>
          <t>DE</t>
        </is>
      </c>
      <c r="C173" s="44" t="inlineStr">
        <is>
          <t>Detection modality breadth</t>
        </is>
      </c>
      <c r="D173" s="48" t="n">
        <v>1</v>
      </c>
      <c r="E173" s="46" t="inlineStr">
        <is>
          <t>A second modality exists incidentally because a product provides it, but nobody plans across them.</t>
        </is>
      </c>
    </row>
    <row r="174">
      <c r="A174" s="42" t="inlineStr">
        <is>
          <t>DE.10</t>
        </is>
      </c>
      <c r="B174" s="44" t="inlineStr">
        <is>
          <t>DE</t>
        </is>
      </c>
      <c r="C174" s="44" t="inlineStr">
        <is>
          <t>Detection modality breadth</t>
        </is>
      </c>
      <c r="D174" s="48" t="n">
        <v>2</v>
      </c>
      <c r="E174" s="46" t="inlineStr">
        <is>
          <t>Two or three modalities are in use and configured, but chosen by tooling rather than by what the prioritised behaviours require.</t>
        </is>
      </c>
    </row>
    <row r="175">
      <c r="A175" s="42" t="inlineStr">
        <is>
          <t>DE.10</t>
        </is>
      </c>
      <c r="B175" s="44" t="inlineStr">
        <is>
          <t>DE</t>
        </is>
      </c>
      <c r="C175" s="44" t="inlineStr">
        <is>
          <t>Detection modality breadth</t>
        </is>
      </c>
      <c r="D175" s="48" t="n">
        <v>3</v>
      </c>
      <c r="E175" s="46" t="inlineStr">
        <is>
          <t>Modalities are selected deliberately per behaviour — event and process analytics, file and memory content matching (for example YARA), network signature and protocol analysis, identity and entitlement behaviour, configuration and integrity drift, and deception — with the choice recorded and justified against the threat profile.</t>
        </is>
      </c>
    </row>
    <row r="176">
      <c r="A176" s="42" t="inlineStr">
        <is>
          <t>DE.10</t>
        </is>
      </c>
      <c r="B176" s="44" t="inlineStr">
        <is>
          <t>DE</t>
        </is>
      </c>
      <c r="C176" s="44" t="inlineStr">
        <is>
          <t>Detection modality breadth</t>
        </is>
      </c>
      <c r="D176" s="48" t="n">
        <v>4</v>
      </c>
      <c r="E176" s="46" t="inlineStr">
        <is>
          <t>Modality coverage is measured per prioritised scenario, and gaps are closed with the modality that fits rather than the tool already owned; where commercial endpoint tooling is absent, open-source equivalents are deliberately deployed to reach the same behaviours.</t>
        </is>
      </c>
    </row>
    <row r="177">
      <c r="A177" s="42" t="inlineStr">
        <is>
          <t>DE.10</t>
        </is>
      </c>
      <c r="B177" s="44" t="inlineStr">
        <is>
          <t>DE</t>
        </is>
      </c>
      <c r="C177" s="44" t="inlineStr">
        <is>
          <t>Detection modality breadth</t>
        </is>
      </c>
      <c r="D177" s="48" t="n">
        <v>5</v>
      </c>
      <c r="E177" s="46" t="inlineStr">
        <is>
          <t>Modalities are composed rather than parallel — a single scenario is detected across several modalities that corroborate each other, raising both confidence and the cost of evasion, and the composition is validated end to end.</t>
        </is>
      </c>
    </row>
    <row r="178">
      <c r="A178" s="42" t="inlineStr">
        <is>
          <t>AV.1</t>
        </is>
      </c>
      <c r="B178" s="44" t="inlineStr">
        <is>
          <t>AV</t>
        </is>
      </c>
      <c r="C178" s="44" t="inlineStr">
        <is>
          <t>Atomic testing and control verification</t>
        </is>
      </c>
      <c r="D178" s="48" t="n">
        <v>0</v>
      </c>
      <c r="E178" s="46" t="inlineStr">
        <is>
          <t>No technique-level testing.</t>
        </is>
      </c>
    </row>
    <row r="179">
      <c r="A179" s="42" t="inlineStr">
        <is>
          <t>AV.1</t>
        </is>
      </c>
      <c r="B179" s="44" t="inlineStr">
        <is>
          <t>AV</t>
        </is>
      </c>
      <c r="C179" s="44" t="inlineStr">
        <is>
          <t>Atomic testing and control verification</t>
        </is>
      </c>
      <c r="D179" s="48" t="n">
        <v>1</v>
      </c>
      <c r="E179" s="46" t="inlineStr">
        <is>
          <t>Occasional manual tests by a curious engineer, undocumented.</t>
        </is>
      </c>
    </row>
    <row r="180">
      <c r="A180" s="42" t="inlineStr">
        <is>
          <t>AV.1</t>
        </is>
      </c>
      <c r="B180" s="44" t="inlineStr">
        <is>
          <t>AV</t>
        </is>
      </c>
      <c r="C180" s="44" t="inlineStr">
        <is>
          <t>Atomic testing and control verification</t>
        </is>
      </c>
      <c r="D180" s="48" t="n">
        <v>2</v>
      </c>
      <c r="E180" s="46" t="inlineStr">
        <is>
          <t>A test library (e.g. Atomic Red Team or in-house) is used sporadically against a lab; results are informal.</t>
        </is>
      </c>
    </row>
    <row r="181">
      <c r="A181" s="42" t="inlineStr">
        <is>
          <t>AV.1</t>
        </is>
      </c>
      <c r="B181" s="44" t="inlineStr">
        <is>
          <t>AV</t>
        </is>
      </c>
      <c r="C181" s="44" t="inlineStr">
        <is>
          <t>Atomic testing and control verification</t>
        </is>
      </c>
      <c r="D181" s="48" t="n">
        <v>3</v>
      </c>
      <c r="E181" s="46" t="inlineStr">
        <is>
          <t>Atomic tests are run on a defined cadence against a representative production-like environment, mapped to ATT&amp;CK sub-techniques, with recorded outcomes at each stage — telemetry generated, event ingested, detection fired, alert raised.</t>
        </is>
      </c>
    </row>
    <row r="182">
      <c r="A182" s="42" t="inlineStr">
        <is>
          <t>AV.1</t>
        </is>
      </c>
      <c r="B182" s="44" t="inlineStr">
        <is>
          <t>AV</t>
        </is>
      </c>
      <c r="C182" s="44" t="inlineStr">
        <is>
          <t>Atomic testing and control verification</t>
        </is>
      </c>
      <c r="D182" s="48" t="n">
        <v>4</v>
      </c>
      <c r="E182" s="46" t="inlineStr">
        <is>
          <t>Test coverage of the in-scope technique set is measured; failures create tracked defects; re-test after fix is mandatory; results feed coverage scoring directly.</t>
        </is>
      </c>
    </row>
    <row r="183">
      <c r="A183" s="42" t="inlineStr">
        <is>
          <t>AV.1</t>
        </is>
      </c>
      <c r="B183" s="44" t="inlineStr">
        <is>
          <t>AV</t>
        </is>
      </c>
      <c r="C183" s="44" t="inlineStr">
        <is>
          <t>Atomic testing and control verification</t>
        </is>
      </c>
      <c r="D183" s="48" t="n">
        <v>5</v>
      </c>
      <c r="E183" s="46" t="inlineStr">
        <is>
          <t>Atomic testing is continuous and automated with safe-execution guardrails and change control, results stream into coverage dashboards in near real time, and untested techniques are automatically reported as unproven.</t>
        </is>
      </c>
    </row>
    <row r="184">
      <c r="A184" s="42" t="inlineStr">
        <is>
          <t>AV.2</t>
        </is>
      </c>
      <c r="B184" s="44" t="inlineStr">
        <is>
          <t>AV</t>
        </is>
      </c>
      <c r="C184" s="44" t="inlineStr">
        <is>
          <t>Breach and attack simulation automation</t>
        </is>
      </c>
      <c r="D184" s="48" t="n">
        <v>0</v>
      </c>
      <c r="E184" s="46" t="inlineStr">
        <is>
          <t>No automated simulation capability.</t>
        </is>
      </c>
    </row>
    <row r="185">
      <c r="A185" s="42" t="inlineStr">
        <is>
          <t>AV.2</t>
        </is>
      </c>
      <c r="B185" s="44" t="inlineStr">
        <is>
          <t>AV</t>
        </is>
      </c>
      <c r="C185" s="44" t="inlineStr">
        <is>
          <t>Breach and attack simulation automation</t>
        </is>
      </c>
      <c r="D185" s="48" t="n">
        <v>1</v>
      </c>
      <c r="E185" s="46" t="inlineStr">
        <is>
          <t>A trial or proof of concept was run once.</t>
        </is>
      </c>
    </row>
    <row r="186">
      <c r="A186" s="42" t="inlineStr">
        <is>
          <t>AV.2</t>
        </is>
      </c>
      <c r="B186" s="44" t="inlineStr">
        <is>
          <t>AV</t>
        </is>
      </c>
      <c r="C186" s="44" t="inlineStr">
        <is>
          <t>Breach and attack simulation automation</t>
        </is>
      </c>
      <c r="D186" s="48" t="n">
        <v>2</v>
      </c>
      <c r="E186" s="46" t="inlineStr">
        <is>
          <t>A BAS tool is deployed against a limited scope, run manually and irregularly.</t>
        </is>
      </c>
    </row>
    <row r="187">
      <c r="A187" s="42" t="inlineStr">
        <is>
          <t>AV.2</t>
        </is>
      </c>
      <c r="B187" s="44" t="inlineStr">
        <is>
          <t>AV</t>
        </is>
      </c>
      <c r="C187" s="44" t="inlineStr">
        <is>
          <t>Breach and attack simulation automation</t>
        </is>
      </c>
      <c r="D187" s="48" t="n">
        <v>3</v>
      </c>
      <c r="E187" s="46" t="inlineStr">
        <is>
          <t>Simulation runs on a defined schedule across representative segments, covering prevention, detection and alerting layers, with scenarios selected from the prioritised threat profile rather than the vendor default set.</t>
        </is>
      </c>
    </row>
    <row r="188">
      <c r="A188" s="42" t="inlineStr">
        <is>
          <t>AV.2</t>
        </is>
      </c>
      <c r="B188" s="44" t="inlineStr">
        <is>
          <t>AV</t>
        </is>
      </c>
      <c r="C188" s="44" t="inlineStr">
        <is>
          <t>Breach and attack simulation automation</t>
        </is>
      </c>
      <c r="D188" s="48" t="n">
        <v>4</v>
      </c>
      <c r="E188" s="46" t="inlineStr">
        <is>
          <t>Results are trended, control drift (a previously passing test that now fails) is alerted on, and simulation scope covers all critical segments and cloud/identity planes as well as endpoint.</t>
        </is>
      </c>
    </row>
    <row r="189">
      <c r="A189" s="42" t="inlineStr">
        <is>
          <t>AV.2</t>
        </is>
      </c>
      <c r="B189" s="44" t="inlineStr">
        <is>
          <t>AV</t>
        </is>
      </c>
      <c r="C189" s="44" t="inlineStr">
        <is>
          <t>Breach and attack simulation automation</t>
        </is>
      </c>
      <c r="D189" s="48" t="n">
        <v>5</v>
      </c>
      <c r="E189" s="46" t="inlineStr">
        <is>
          <t>Simulation is integrated into change management — infrastructure or control changes trigger targeted re-simulation — and results are an input to control investment decisions.</t>
        </is>
      </c>
    </row>
    <row r="190">
      <c r="A190" s="42" t="inlineStr">
        <is>
          <t>AV.3</t>
        </is>
      </c>
      <c r="B190" s="44" t="inlineStr">
        <is>
          <t>AV</t>
        </is>
      </c>
      <c r="C190" s="44" t="inlineStr">
        <is>
          <t>Threat-actor emulation plans</t>
        </is>
      </c>
      <c r="D190" s="48" t="n">
        <v>0</v>
      </c>
      <c r="E190" s="46" t="inlineStr">
        <is>
          <t>No emulation. Testing, where it exists, is technique-by-technique only.</t>
        </is>
      </c>
    </row>
    <row r="191">
      <c r="A191" s="42" t="inlineStr">
        <is>
          <t>AV.3</t>
        </is>
      </c>
      <c r="B191" s="44" t="inlineStr">
        <is>
          <t>AV</t>
        </is>
      </c>
      <c r="C191" s="44" t="inlineStr">
        <is>
          <t>Threat-actor emulation plans</t>
        </is>
      </c>
      <c r="D191" s="48" t="n">
        <v>1</v>
      </c>
      <c r="E191" s="46" t="inlineStr">
        <is>
          <t>A single generic scenario borrowed from a public plan, run once.</t>
        </is>
      </c>
    </row>
    <row r="192">
      <c r="A192" s="42" t="inlineStr">
        <is>
          <t>AV.3</t>
        </is>
      </c>
      <c r="B192" s="44" t="inlineStr">
        <is>
          <t>AV</t>
        </is>
      </c>
      <c r="C192" s="44" t="inlineStr">
        <is>
          <t>Threat-actor emulation plans</t>
        </is>
      </c>
      <c r="D192" s="48" t="n">
        <v>2</v>
      </c>
      <c r="E192" s="46" t="inlineStr">
        <is>
          <t>Public emulation plans are executed occasionally with limited tailoring to the environment.</t>
        </is>
      </c>
    </row>
    <row r="193">
      <c r="A193" s="42" t="inlineStr">
        <is>
          <t>AV.3</t>
        </is>
      </c>
      <c r="B193" s="44" t="inlineStr">
        <is>
          <t>AV</t>
        </is>
      </c>
      <c r="C193" s="44" t="inlineStr">
        <is>
          <t>Threat-actor emulation plans</t>
        </is>
      </c>
      <c r="D193" s="48" t="n">
        <v>3</v>
      </c>
      <c r="E193" s="46" t="inlineStr">
        <is>
          <t>Emulation plans are authored for the top-ranked actors in the threat profile, sequencing techniques into realistic operations against realistic objectives, tailored to the organisation's platforms and crown jewels.</t>
        </is>
      </c>
    </row>
    <row r="194">
      <c r="A194" s="42" t="inlineStr">
        <is>
          <t>AV.3</t>
        </is>
      </c>
      <c r="B194" s="44" t="inlineStr">
        <is>
          <t>AV</t>
        </is>
      </c>
      <c r="C194" s="44" t="inlineStr">
        <is>
          <t>Threat-actor emulation plans</t>
        </is>
      </c>
      <c r="D194" s="48" t="n">
        <v>4</v>
      </c>
      <c r="E194" s="46" t="inlineStr">
        <is>
          <t>Plans are refreshed as actor tradecraft evolves; coverage of the prioritised actor set by current emulation plans is measured; detection outcomes are recorded per step in the chain, showing where in the kill chain detection actually occurs.</t>
        </is>
      </c>
    </row>
    <row r="195">
      <c r="A195" s="42" t="inlineStr">
        <is>
          <t>AV.3</t>
        </is>
      </c>
      <c r="B195" s="44" t="inlineStr">
        <is>
          <t>AV</t>
        </is>
      </c>
      <c r="C195" s="44" t="inlineStr">
        <is>
          <t>Threat-actor emulation plans</t>
        </is>
      </c>
      <c r="D195" s="48" t="n">
        <v>5</v>
      </c>
      <c r="E195" s="46" t="inlineStr">
        <is>
          <t>Emulation is derived automatically from the behaviour library and attack trees, includes evasion variants of previously detected behaviours to test resilience, and produces a measured "adversary dwell time before detection" per scenario.</t>
        </is>
      </c>
    </row>
    <row r="196">
      <c r="A196" s="42" t="inlineStr">
        <is>
          <t>AV.4</t>
        </is>
      </c>
      <c r="B196" s="44" t="inlineStr">
        <is>
          <t>AV</t>
        </is>
      </c>
      <c r="C196" s="44" t="inlineStr">
        <is>
          <t>Purple team programme</t>
        </is>
      </c>
      <c r="D196" s="48" t="n">
        <v>0</v>
      </c>
      <c r="E196" s="46" t="inlineStr">
        <is>
          <t>No purple teaming. Offence and defence do not work together.</t>
        </is>
      </c>
    </row>
    <row r="197">
      <c r="A197" s="42" t="inlineStr">
        <is>
          <t>AV.4</t>
        </is>
      </c>
      <c r="B197" s="44" t="inlineStr">
        <is>
          <t>AV</t>
        </is>
      </c>
      <c r="C197" s="44" t="inlineStr">
        <is>
          <t>Purple team programme</t>
        </is>
      </c>
      <c r="D197" s="48" t="n">
        <v>1</v>
      </c>
      <c r="E197" s="46" t="inlineStr">
        <is>
          <t>Occasional informal collaboration after a red team engagement.</t>
        </is>
      </c>
    </row>
    <row r="198">
      <c r="A198" s="42" t="inlineStr">
        <is>
          <t>AV.4</t>
        </is>
      </c>
      <c r="B198" s="44" t="inlineStr">
        <is>
          <t>AV</t>
        </is>
      </c>
      <c r="C198" s="44" t="inlineStr">
        <is>
          <t>Purple team programme</t>
        </is>
      </c>
      <c r="D198" s="48" t="n">
        <v>2</v>
      </c>
      <c r="E198" s="46" t="inlineStr">
        <is>
          <t>Purple team exercises happen once or twice a year, ad hoc in scope, with a report at the end.</t>
        </is>
      </c>
    </row>
    <row r="199">
      <c r="A199" s="42" t="inlineStr">
        <is>
          <t>AV.4</t>
        </is>
      </c>
      <c r="B199" s="44" t="inlineStr">
        <is>
          <t>AV</t>
        </is>
      </c>
      <c r="C199" s="44" t="inlineStr">
        <is>
          <t>Purple team programme</t>
        </is>
      </c>
      <c r="D199" s="48" t="n">
        <v>3</v>
      </c>
      <c r="E199" s="46" t="inlineStr">
        <is>
          <t>A defined programme with a regular cadence, scenarios drawn from the threat profile, agreed rules of engagement, and detection engineers present during execution making fixes in the session.</t>
        </is>
      </c>
    </row>
    <row r="200">
      <c r="A200" s="42" t="inlineStr">
        <is>
          <t>AV.4</t>
        </is>
      </c>
      <c r="B200" s="44" t="inlineStr">
        <is>
          <t>AV</t>
        </is>
      </c>
      <c r="C200" s="44" t="inlineStr">
        <is>
          <t>Purple team programme</t>
        </is>
      </c>
      <c r="D200" s="48" t="n">
        <v>4</v>
      </c>
      <c r="E200" s="46" t="inlineStr">
        <is>
          <t>Every exercise produces measured outcomes per technique (prevented / detected-and-alerted / detected-not-alerted / logged-only / invisible), a tracked backlog, and a mandatory re-test that confirms closure.</t>
        </is>
      </c>
    </row>
    <row r="201">
      <c r="A201" s="42" t="inlineStr">
        <is>
          <t>AV.4</t>
        </is>
      </c>
      <c r="B201" s="44" t="inlineStr">
        <is>
          <t>AV</t>
        </is>
      </c>
      <c r="C201" s="44" t="inlineStr">
        <is>
          <t>Purple team programme</t>
        </is>
      </c>
      <c r="D201" s="48" t="n">
        <v>5</v>
      </c>
      <c r="E201" s="46" t="inlineStr">
        <is>
          <t>Purple teaming is continuous rather than episodic, integrated with the detection pipeline so improvements are shipped within the exercise window, and its findings measurably improve time-to-detect over successive cycles.</t>
        </is>
      </c>
    </row>
    <row r="202">
      <c r="A202" s="42" t="inlineStr">
        <is>
          <t>AV.5</t>
        </is>
      </c>
      <c r="B202" s="44" t="inlineStr">
        <is>
          <t>AV</t>
        </is>
      </c>
      <c r="C202" s="44" t="inlineStr">
        <is>
          <t>Penetration testing integration</t>
        </is>
      </c>
      <c r="D202" s="48" t="n">
        <v>0</v>
      </c>
      <c r="E202" s="46" t="inlineStr">
        <is>
          <t>Penetration testing is not performed, or reports never reach the detection team.</t>
        </is>
      </c>
    </row>
    <row r="203">
      <c r="A203" s="42" t="inlineStr">
        <is>
          <t>AV.5</t>
        </is>
      </c>
      <c r="B203" s="44" t="inlineStr">
        <is>
          <t>AV</t>
        </is>
      </c>
      <c r="C203" s="44" t="inlineStr">
        <is>
          <t>Penetration testing integration</t>
        </is>
      </c>
      <c r="D203" s="48" t="n">
        <v>1</v>
      </c>
      <c r="E203" s="46" t="inlineStr">
        <is>
          <t>Tests are run for compliance; the detection team occasionally hears about the results.</t>
        </is>
      </c>
    </row>
    <row r="204">
      <c r="A204" s="42" t="inlineStr">
        <is>
          <t>AV.5</t>
        </is>
      </c>
      <c r="B204" s="44" t="inlineStr">
        <is>
          <t>AV</t>
        </is>
      </c>
      <c r="C204" s="44" t="inlineStr">
        <is>
          <t>Penetration testing integration</t>
        </is>
      </c>
      <c r="D204" s="48" t="n">
        <v>2</v>
      </c>
      <c r="E204" s="46" t="inlineStr">
        <is>
          <t>Reports are shared with the SOC after the fact; a few detections may be built informally.</t>
        </is>
      </c>
    </row>
    <row r="205">
      <c r="A205" s="42" t="inlineStr">
        <is>
          <t>AV.5</t>
        </is>
      </c>
      <c r="B205" s="44" t="inlineStr">
        <is>
          <t>AV</t>
        </is>
      </c>
      <c r="C205" s="44" t="inlineStr">
        <is>
          <t>Penetration testing integration</t>
        </is>
      </c>
      <c r="D205" s="48" t="n">
        <v>3</v>
      </c>
      <c r="E205" s="46" t="inlineStr">
        <is>
          <t>Every engagement has a defined detection-feedback stage — the tester's activity timeline is reconciled against SOC telemetry and alerts to determine what was seen, and each unseen action becomes a detection requirement.</t>
        </is>
      </c>
    </row>
    <row r="206">
      <c r="A206" s="42" t="inlineStr">
        <is>
          <t>AV.5</t>
        </is>
      </c>
      <c r="B206" s="44" t="inlineStr">
        <is>
          <t>AV</t>
        </is>
      </c>
      <c r="C206" s="44" t="inlineStr">
        <is>
          <t>Penetration testing integration</t>
        </is>
      </c>
      <c r="D206" s="48" t="n">
        <v>4</v>
      </c>
      <c r="E206" s="46" t="inlineStr">
        <is>
          <t>The "detection rate" of each engagement is measured (percentage of tester actions that produced telemetry, a detection, and an alert), trended across engagements, and improvement is a stated objective of the testing programme.</t>
        </is>
      </c>
    </row>
    <row r="207">
      <c r="A207" s="42" t="inlineStr">
        <is>
          <t>AV.5</t>
        </is>
      </c>
      <c r="B207" s="44" t="inlineStr">
        <is>
          <t>AV</t>
        </is>
      </c>
      <c r="C207" s="44" t="inlineStr">
        <is>
          <t>Penetration testing integration</t>
        </is>
      </c>
      <c r="D207" s="48" t="n">
        <v>5</v>
      </c>
      <c r="E207" s="46" t="inlineStr">
        <is>
          <t>Testers deliver machine-readable activity timelines that are automatically diffed against SIEM data; detection gaps are auto-created; scoping of subsequent tests deliberately targets previously blind areas.</t>
        </is>
      </c>
    </row>
    <row r="208">
      <c r="A208" s="42" t="inlineStr">
        <is>
          <t>AV.6</t>
        </is>
      </c>
      <c r="B208" s="44" t="inlineStr">
        <is>
          <t>AV</t>
        </is>
      </c>
      <c r="C208" s="44" t="inlineStr">
        <is>
          <t>Red teaming and independent assurance</t>
        </is>
      </c>
      <c r="D208" s="48" t="n">
        <v>0</v>
      </c>
      <c r="E208" s="46" t="inlineStr">
        <is>
          <t>No red teaming.</t>
        </is>
      </c>
    </row>
    <row r="209">
      <c r="A209" s="42" t="inlineStr">
        <is>
          <t>AV.6</t>
        </is>
      </c>
      <c r="B209" s="44" t="inlineStr">
        <is>
          <t>AV</t>
        </is>
      </c>
      <c r="C209" s="44" t="inlineStr">
        <is>
          <t>Red teaming and independent assurance</t>
        </is>
      </c>
      <c r="D209" s="48" t="n">
        <v>1</v>
      </c>
      <c r="E209" s="46" t="inlineStr">
        <is>
          <t>A one-off engagement, scoped as an extended penetration test.</t>
        </is>
      </c>
    </row>
    <row r="210">
      <c r="A210" s="42" t="inlineStr">
        <is>
          <t>AV.6</t>
        </is>
      </c>
      <c r="B210" s="44" t="inlineStr">
        <is>
          <t>AV</t>
        </is>
      </c>
      <c r="C210" s="44" t="inlineStr">
        <is>
          <t>Red teaming and independent assurance</t>
        </is>
      </c>
      <c r="D210" s="48" t="n">
        <v>2</v>
      </c>
      <c r="E210" s="46" t="inlineStr">
        <is>
          <t>Periodic red team engagements with limited objectives and heavy scope restrictions; the blue team is usually informed.</t>
        </is>
      </c>
    </row>
    <row r="211">
      <c r="A211" s="42" t="inlineStr">
        <is>
          <t>AV.6</t>
        </is>
      </c>
      <c r="B211" s="44" t="inlineStr">
        <is>
          <t>AV</t>
        </is>
      </c>
      <c r="C211" s="44" t="inlineStr">
        <is>
          <t>Red teaming and independent assurance</t>
        </is>
      </c>
      <c r="D211" s="48" t="n">
        <v>3</v>
      </c>
      <c r="E211" s="46" t="inlineStr">
        <is>
          <t>Objective-based, intelligence-led engagements against crown-jewel objectives, with a genuinely uninformed blue team, control group, and formal rules of engagement and legal cover.</t>
        </is>
      </c>
    </row>
    <row r="212">
      <c r="A212" s="42" t="inlineStr">
        <is>
          <t>AV.6</t>
        </is>
      </c>
      <c r="B212" s="44" t="inlineStr">
        <is>
          <t>AV</t>
        </is>
      </c>
      <c r="C212" s="44" t="inlineStr">
        <is>
          <t>Red teaming and independent assurance</t>
        </is>
      </c>
      <c r="D212" s="48" t="n">
        <v>4</v>
      </c>
      <c r="E212" s="46" t="inlineStr">
        <is>
          <t>Engagements follow a recognised framework where applicable (TIBER-EU, CBEST, CORIE, AASE, iCAST) or an equivalent internal standard; detection and response performance is measured against defined objectives; findings drive a tracked remediation plan with executive visibility.</t>
        </is>
      </c>
    </row>
    <row r="213">
      <c r="A213" s="42" t="inlineStr">
        <is>
          <t>AV.6</t>
        </is>
      </c>
      <c r="B213" s="44" t="inlineStr">
        <is>
          <t>AV</t>
        </is>
      </c>
      <c r="C213" s="44" t="inlineStr">
        <is>
          <t>Red teaming and independent assurance</t>
        </is>
      </c>
      <c r="D213" s="48" t="n">
        <v>5</v>
      </c>
      <c r="E213" s="46" t="inlineStr">
        <is>
          <t>A continuous or high-frequency adversarial assurance capability exists; results are compared across cycles to demonstrate improving detection depth and reducing adversary freedom of movement; findings feed threat models and attack trees, not only detections.</t>
        </is>
      </c>
    </row>
    <row r="214">
      <c r="A214" s="42" t="inlineStr">
        <is>
          <t>AV.7</t>
        </is>
      </c>
      <c r="B214" s="44" t="inlineStr">
        <is>
          <t>AV</t>
        </is>
      </c>
      <c r="C214" s="44" t="inlineStr">
        <is>
          <t>Findings-to-closure loop</t>
        </is>
      </c>
      <c r="D214" s="48" t="n">
        <v>0</v>
      </c>
      <c r="E214" s="46" t="inlineStr">
        <is>
          <t>Findings are not tracked. Reports are the deliverable.</t>
        </is>
      </c>
    </row>
    <row r="215">
      <c r="A215" s="42" t="inlineStr">
        <is>
          <t>AV.7</t>
        </is>
      </c>
      <c r="B215" s="44" t="inlineStr">
        <is>
          <t>AV</t>
        </is>
      </c>
      <c r="C215" s="44" t="inlineStr">
        <is>
          <t>Findings-to-closure loop</t>
        </is>
      </c>
      <c r="D215" s="48" t="n">
        <v>1</v>
      </c>
      <c r="E215" s="46" t="inlineStr">
        <is>
          <t>Findings are noted in a document; closure is unverified.</t>
        </is>
      </c>
    </row>
    <row r="216">
      <c r="A216" s="42" t="inlineStr">
        <is>
          <t>AV.7</t>
        </is>
      </c>
      <c r="B216" s="44" t="inlineStr">
        <is>
          <t>AV</t>
        </is>
      </c>
      <c r="C216" s="44" t="inlineStr">
        <is>
          <t>Findings-to-closure loop</t>
        </is>
      </c>
      <c r="D216" s="48" t="n">
        <v>2</v>
      </c>
      <c r="E216" s="46" t="inlineStr">
        <is>
          <t>Findings enter a tracker; closure is claimed by the assignee without re-test.</t>
        </is>
      </c>
    </row>
    <row r="217">
      <c r="A217" s="42" t="inlineStr">
        <is>
          <t>AV.7</t>
        </is>
      </c>
      <c r="B217" s="44" t="inlineStr">
        <is>
          <t>AV</t>
        </is>
      </c>
      <c r="C217" s="44" t="inlineStr">
        <is>
          <t>Findings-to-closure loop</t>
        </is>
      </c>
      <c r="D217" s="48" t="n">
        <v>3</v>
      </c>
      <c r="E217" s="46" t="inlineStr">
        <is>
          <t>Every finding has an owner, a severity derived from threat-profile relevance and crown-jewel proximity, a target date, and a mandatory re-test before it can be closed.</t>
        </is>
      </c>
    </row>
    <row r="218">
      <c r="A218" s="42" t="inlineStr">
        <is>
          <t>AV.7</t>
        </is>
      </c>
      <c r="B218" s="44" t="inlineStr">
        <is>
          <t>AV</t>
        </is>
      </c>
      <c r="C218" s="44" t="inlineStr">
        <is>
          <t>Findings-to-closure loop</t>
        </is>
      </c>
      <c r="D218" s="48" t="n">
        <v>4</v>
      </c>
      <c r="E218" s="46" t="inlineStr">
        <is>
          <t>Closure rate, ageing and re-test pass rate are reported; overdue findings escalate; recurrence of previously closed findings is treated as a systemic defect and investigated.</t>
        </is>
      </c>
    </row>
    <row r="219">
      <c r="A219" s="42" t="inlineStr">
        <is>
          <t>AV.7</t>
        </is>
      </c>
      <c r="B219" s="44" t="inlineStr">
        <is>
          <t>AV</t>
        </is>
      </c>
      <c r="C219" s="44" t="inlineStr">
        <is>
          <t>Findings-to-closure loop</t>
        </is>
      </c>
      <c r="D219" s="48" t="n">
        <v>5</v>
      </c>
      <c r="E219" s="46" t="inlineStr">
        <is>
          <t>The loop is automated — validation results create work items, deployment triggers re-validation, and mean time from finding to validated closure is a headline KPI under active reduction.</t>
        </is>
      </c>
    </row>
    <row r="220">
      <c r="A220" s="42" t="inlineStr">
        <is>
          <t>AV.8</t>
        </is>
      </c>
      <c r="B220" s="44" t="inlineStr">
        <is>
          <t>AV</t>
        </is>
      </c>
      <c r="C220" s="44" t="inlineStr">
        <is>
          <t>Control efficacy scoring</t>
        </is>
      </c>
      <c r="D220" s="48" t="n">
        <v>0</v>
      </c>
      <c r="E220" s="46" t="inlineStr">
        <is>
          <t>No efficacy scoring. Controls are described as present or absent.</t>
        </is>
      </c>
    </row>
    <row r="221">
      <c r="A221" s="42" t="inlineStr">
        <is>
          <t>AV.8</t>
        </is>
      </c>
      <c r="B221" s="44" t="inlineStr">
        <is>
          <t>AV</t>
        </is>
      </c>
      <c r="C221" s="44" t="inlineStr">
        <is>
          <t>Control efficacy scoring</t>
        </is>
      </c>
      <c r="D221" s="48" t="n">
        <v>1</v>
      </c>
      <c r="E221" s="46" t="inlineStr">
        <is>
          <t>Subjective assessment of "good" or "weak" coverage by opinion.</t>
        </is>
      </c>
    </row>
    <row r="222">
      <c r="A222" s="42" t="inlineStr">
        <is>
          <t>AV.8</t>
        </is>
      </c>
      <c r="B222" s="44" t="inlineStr">
        <is>
          <t>AV</t>
        </is>
      </c>
      <c r="C222" s="44" t="inlineStr">
        <is>
          <t>Control efficacy scoring</t>
        </is>
      </c>
      <c r="D222" s="48" t="n">
        <v>2</v>
      </c>
      <c r="E222" s="46" t="inlineStr">
        <is>
          <t>Pass/fail per test, aggregated informally.</t>
        </is>
      </c>
    </row>
    <row r="223">
      <c r="A223" s="42" t="inlineStr">
        <is>
          <t>AV.8</t>
        </is>
      </c>
      <c r="B223" s="44" t="inlineStr">
        <is>
          <t>AV</t>
        </is>
      </c>
      <c r="C223" s="44" t="inlineStr">
        <is>
          <t>Control efficacy scoring</t>
        </is>
      </c>
      <c r="D223" s="48" t="n">
        <v>3</v>
      </c>
      <c r="E223" s="46" t="inlineStr">
        <is>
          <t>A defined scale scores each in-scope technique separately for prevention, telemetry, detection, alerting and response, based on recorded validation evidence with a stated recency window.</t>
        </is>
      </c>
    </row>
    <row r="224">
      <c r="A224" s="42" t="inlineStr">
        <is>
          <t>AV.8</t>
        </is>
      </c>
      <c r="B224" s="44" t="inlineStr">
        <is>
          <t>AV</t>
        </is>
      </c>
      <c r="C224" s="44" t="inlineStr">
        <is>
          <t>Control efficacy scoring</t>
        </is>
      </c>
      <c r="D224" s="48" t="n">
        <v>4</v>
      </c>
      <c r="E224" s="46" t="inlineStr">
        <is>
          <t>Efficacy scores expire — a result older than the defined window is downgraded to unproven; scores drive the Validated Coverage Score and appear in domain reporting; disagreements are arbitrated by evidence.</t>
        </is>
      </c>
    </row>
    <row r="225">
      <c r="A225" s="42" t="inlineStr">
        <is>
          <t>AV.8</t>
        </is>
      </c>
      <c r="B225" s="44" t="inlineStr">
        <is>
          <t>AV</t>
        </is>
      </c>
      <c r="C225" s="44" t="inlineStr">
        <is>
          <t>Control efficacy scoring</t>
        </is>
      </c>
      <c r="D225" s="48" t="n">
        <v>5</v>
      </c>
      <c r="E225" s="46" t="inlineStr">
        <is>
          <t>Efficacy scoring is automated from validation pipelines, feeds risk quantification and investment cases, and is used to demonstrate risk reduction per pound or dollar spent.</t>
        </is>
      </c>
    </row>
    <row r="226">
      <c r="A226" s="42" t="inlineStr">
        <is>
          <t>AA.1</t>
        </is>
      </c>
      <c r="B226" s="44" t="inlineStr">
        <is>
          <t>AA</t>
        </is>
      </c>
      <c r="C226" s="44" t="inlineStr">
        <is>
          <t>Triage enrichment and context automation</t>
        </is>
      </c>
      <c r="D226" s="48" t="n">
        <v>0</v>
      </c>
      <c r="E226" s="46" t="inlineStr">
        <is>
          <t>No enrichment. Analysts pivot manually across consoles.</t>
        </is>
      </c>
    </row>
    <row r="227">
      <c r="A227" s="42" t="inlineStr">
        <is>
          <t>AA.1</t>
        </is>
      </c>
      <c r="B227" s="44" t="inlineStr">
        <is>
          <t>AA</t>
        </is>
      </c>
      <c r="C227" s="44" t="inlineStr">
        <is>
          <t>Triage enrichment and context automation</t>
        </is>
      </c>
      <c r="D227" s="48" t="n">
        <v>1</v>
      </c>
      <c r="E227" s="46" t="inlineStr">
        <is>
          <t>A few manual lookup shortcuts maintained by individual analysts.</t>
        </is>
      </c>
    </row>
    <row r="228">
      <c r="A228" s="42" t="inlineStr">
        <is>
          <t>AA.1</t>
        </is>
      </c>
      <c r="B228" s="44" t="inlineStr">
        <is>
          <t>AA</t>
        </is>
      </c>
      <c r="C228" s="44" t="inlineStr">
        <is>
          <t>Triage enrichment and context automation</t>
        </is>
      </c>
      <c r="D228" s="48" t="n">
        <v>2</v>
      </c>
      <c r="E228" s="46" t="inlineStr">
        <is>
          <t>Basic automated enrichment for some alert types (reputation, geolocation, asset name).</t>
        </is>
      </c>
    </row>
    <row r="229">
      <c r="A229" s="42" t="inlineStr">
        <is>
          <t>AA.1</t>
        </is>
      </c>
      <c r="B229" s="44" t="inlineStr">
        <is>
          <t>AA</t>
        </is>
      </c>
      <c r="C229" s="44" t="inlineStr">
        <is>
          <t>Triage enrichment and context automation</t>
        </is>
      </c>
      <c r="D229" s="48" t="n">
        <v>3</v>
      </c>
      <c r="E229" s="46" t="inlineStr">
        <is>
          <t>Enrichment is defined per detection type and covers asset criticality and owner, identity role and privilege, recent related activity, vulnerability and exposure state, threat intelligence context and prior case history.</t>
        </is>
      </c>
    </row>
    <row r="230">
      <c r="A230" s="42" t="inlineStr">
        <is>
          <t>AA.1</t>
        </is>
      </c>
      <c r="B230" s="44" t="inlineStr">
        <is>
          <t>AA</t>
        </is>
      </c>
      <c r="C230" s="44" t="inlineStr">
        <is>
          <t>Triage enrichment and context automation</t>
        </is>
      </c>
      <c r="D230" s="48" t="n">
        <v>4</v>
      </c>
      <c r="E230" s="46" t="inlineStr">
        <is>
          <t>Enrichment coverage and its effect on triage time are measured; enrichment failures are monitored; the enrichment set is reviewed against what analysts actually use.</t>
        </is>
      </c>
    </row>
    <row r="231">
      <c r="A231" s="42" t="inlineStr">
        <is>
          <t>AA.1</t>
        </is>
      </c>
      <c r="B231" s="44" t="inlineStr">
        <is>
          <t>AA</t>
        </is>
      </c>
      <c r="C231" s="44" t="inlineStr">
        <is>
          <t>Triage enrichment and context automation</t>
        </is>
      </c>
      <c r="D231" s="48" t="n">
        <v>5</v>
      </c>
      <c r="E231" s="46" t="inlineStr">
        <is>
          <t>Enrichment is adaptive — driven by detection metadata and case type, includes automated preliminary verdicts with confidence, and demonstrably reduces mean time to triage.</t>
        </is>
      </c>
    </row>
    <row r="232">
      <c r="A232" s="42" t="inlineStr">
        <is>
          <t>AA.2</t>
        </is>
      </c>
      <c r="B232" s="44" t="inlineStr">
        <is>
          <t>AA</t>
        </is>
      </c>
      <c r="C232" s="44" t="inlineStr">
        <is>
          <t>Correlation and attack-chain assembly</t>
        </is>
      </c>
      <c r="D232" s="48" t="n">
        <v>0</v>
      </c>
      <c r="E232" s="46" t="inlineStr">
        <is>
          <t>Alerts are handled individually with no relationship awareness.</t>
        </is>
      </c>
    </row>
    <row r="233">
      <c r="A233" s="42" t="inlineStr">
        <is>
          <t>AA.2</t>
        </is>
      </c>
      <c r="B233" s="44" t="inlineStr">
        <is>
          <t>AA</t>
        </is>
      </c>
      <c r="C233" s="44" t="inlineStr">
        <is>
          <t>Correlation and attack-chain assembly</t>
        </is>
      </c>
      <c r="D233" s="48" t="n">
        <v>1</v>
      </c>
      <c r="E233" s="46" t="inlineStr">
        <is>
          <t>Analysts manually notice patterns from experience.</t>
        </is>
      </c>
    </row>
    <row r="234">
      <c r="A234" s="42" t="inlineStr">
        <is>
          <t>AA.2</t>
        </is>
      </c>
      <c r="B234" s="44" t="inlineStr">
        <is>
          <t>AA</t>
        </is>
      </c>
      <c r="C234" s="44" t="inlineStr">
        <is>
          <t>Correlation and attack-chain assembly</t>
        </is>
      </c>
      <c r="D234" s="48" t="n">
        <v>2</v>
      </c>
      <c r="E234" s="46" t="inlineStr">
        <is>
          <t>Basic correlation by entity (host, user) within a time window.</t>
        </is>
      </c>
    </row>
    <row r="235">
      <c r="A235" s="42" t="inlineStr">
        <is>
          <t>AA.2</t>
        </is>
      </c>
      <c r="B235" s="44" t="inlineStr">
        <is>
          <t>AA</t>
        </is>
      </c>
      <c r="C235" s="44" t="inlineStr">
        <is>
          <t>Correlation and attack-chain assembly</t>
        </is>
      </c>
      <c r="D235" s="48" t="n">
        <v>3</v>
      </c>
      <c r="E235" s="46" t="inlineStr">
        <is>
          <t>Correlation assembles alerts into incidents along entity and temporal relationships, annotated with ATT&amp;CK tactic progression so an analyst can see how far along the chain the adversary is.</t>
        </is>
      </c>
    </row>
    <row r="236">
      <c r="A236" s="42" t="inlineStr">
        <is>
          <t>AA.2</t>
        </is>
      </c>
      <c r="B236" s="44" t="inlineStr">
        <is>
          <t>AA</t>
        </is>
      </c>
      <c r="C236" s="44" t="inlineStr">
        <is>
          <t>Correlation and attack-chain assembly</t>
        </is>
      </c>
      <c r="D236" s="48" t="n">
        <v>4</v>
      </c>
      <c r="E236" s="46" t="inlineStr">
        <is>
          <t>Risk-based alerting aggregates weak signals into scored entities; the balance between raw alert volume and assembled incidents is measured; correlation quality (false grouping and missed grouping) is reviewed.</t>
        </is>
      </c>
    </row>
    <row r="237">
      <c r="A237" s="42" t="inlineStr">
        <is>
          <t>AA.2</t>
        </is>
      </c>
      <c r="B237" s="44" t="inlineStr">
        <is>
          <t>AA</t>
        </is>
      </c>
      <c r="C237" s="44" t="inlineStr">
        <is>
          <t>Correlation and attack-chain assembly</t>
        </is>
      </c>
      <c r="D237" s="48" t="n">
        <v>5</v>
      </c>
      <c r="E237" s="46" t="inlineStr">
        <is>
          <t>Graph-based correlation spans identity, endpoint, cloud and network, reconstructs full attack paths against the estate's real topology, and predicts likely next steps from attack-tree data to prompt pre-emptive containment.</t>
        </is>
      </c>
    </row>
    <row r="238">
      <c r="A238" s="42" t="inlineStr">
        <is>
          <t>AA.3</t>
        </is>
      </c>
      <c r="B238" s="44" t="inlineStr">
        <is>
          <t>AA</t>
        </is>
      </c>
      <c r="C238" s="44" t="inlineStr">
        <is>
          <t>Response automation and orchestration</t>
        </is>
      </c>
      <c r="D238" s="48" t="n">
        <v>0</v>
      </c>
      <c r="E238" s="46" t="inlineStr">
        <is>
          <t>All response is manual.</t>
        </is>
      </c>
    </row>
    <row r="239">
      <c r="A239" s="42" t="inlineStr">
        <is>
          <t>AA.3</t>
        </is>
      </c>
      <c r="B239" s="44" t="inlineStr">
        <is>
          <t>AA</t>
        </is>
      </c>
      <c r="C239" s="44" t="inlineStr">
        <is>
          <t>Response automation and orchestration</t>
        </is>
      </c>
      <c r="D239" s="48" t="n">
        <v>1</v>
      </c>
      <c r="E239" s="46" t="inlineStr">
        <is>
          <t>A few scripts maintained by individuals; no governance.</t>
        </is>
      </c>
    </row>
    <row r="240">
      <c r="A240" s="42" t="inlineStr">
        <is>
          <t>AA.3</t>
        </is>
      </c>
      <c r="B240" s="44" t="inlineStr">
        <is>
          <t>AA</t>
        </is>
      </c>
      <c r="C240" s="44" t="inlineStr">
        <is>
          <t>Response automation and orchestration</t>
        </is>
      </c>
      <c r="D240" s="48" t="n">
        <v>2</v>
      </c>
      <c r="E240" s="46" t="inlineStr">
        <is>
          <t>A SOAR platform exists with playbooks for a small number of high-volume alert types; mostly enrichment rather than action.</t>
        </is>
      </c>
    </row>
    <row r="241">
      <c r="A241" s="42" t="inlineStr">
        <is>
          <t>AA.3</t>
        </is>
      </c>
      <c r="B241" s="44" t="inlineStr">
        <is>
          <t>AA</t>
        </is>
      </c>
      <c r="C241" s="44" t="inlineStr">
        <is>
          <t>Response automation and orchestration</t>
        </is>
      </c>
      <c r="D241" s="48" t="n">
        <v>3</v>
      </c>
      <c r="E241" s="46" t="inlineStr">
        <is>
          <t>Playbooks cover the highest-volume and highest-severity detection types, include automated containment for defined scenarios with explicit approval gates, and are version-controlled and tested.</t>
        </is>
      </c>
    </row>
    <row r="242">
      <c r="A242" s="42" t="inlineStr">
        <is>
          <t>AA.3</t>
        </is>
      </c>
      <c r="B242" s="44" t="inlineStr">
        <is>
          <t>AA</t>
        </is>
      </c>
      <c r="C242" s="44" t="inlineStr">
        <is>
          <t>Response automation and orchestration</t>
        </is>
      </c>
      <c r="D242" s="48" t="n">
        <v>4</v>
      </c>
      <c r="E242" s="46" t="inlineStr">
        <is>
          <t>Automation coverage of alert volume is measured, along with time saved and error rate; playbook failures are monitored and remediated; blast-radius controls and rollback procedures exist and are tested.</t>
        </is>
      </c>
    </row>
    <row r="243">
      <c r="A243" s="42" t="inlineStr">
        <is>
          <t>AA.3</t>
        </is>
      </c>
      <c r="B243" s="44" t="inlineStr">
        <is>
          <t>AA</t>
        </is>
      </c>
      <c r="C243" s="44" t="inlineStr">
        <is>
          <t>Response automation and orchestration</t>
        </is>
      </c>
      <c r="D243" s="48" t="n">
        <v>5</v>
      </c>
      <c r="E243" s="46" t="inlineStr">
        <is>
          <t>Automation decisions are risk-adaptive — confidence and asset criticality determine whether an action is automatic or approval-gated — and every detection ships with a linked response action by default.</t>
        </is>
      </c>
    </row>
    <row r="244">
      <c r="A244" s="42" t="inlineStr">
        <is>
          <t>AA.4</t>
        </is>
      </c>
      <c r="B244" s="44" t="inlineStr">
        <is>
          <t>AA</t>
        </is>
      </c>
      <c r="C244" s="44" t="inlineStr">
        <is>
          <t>Advanced analytics governance</t>
        </is>
      </c>
      <c r="D244" s="48" t="n">
        <v>0</v>
      </c>
      <c r="E244" s="46" t="inlineStr">
        <is>
          <t>No advanced analytics, or vendor black boxes running unmonitored.</t>
        </is>
      </c>
    </row>
    <row r="245">
      <c r="A245" s="42" t="inlineStr">
        <is>
          <t>AA.4</t>
        </is>
      </c>
      <c r="B245" s="44" t="inlineStr">
        <is>
          <t>AA</t>
        </is>
      </c>
      <c r="C245" s="44" t="inlineStr">
        <is>
          <t>Advanced analytics governance</t>
        </is>
      </c>
      <c r="D245" s="48" t="n">
        <v>1</v>
      </c>
      <c r="E245" s="46" t="inlineStr">
        <is>
          <t>Vendor ML features enabled with default settings and no evaluation.</t>
        </is>
      </c>
    </row>
    <row r="246">
      <c r="A246" s="42" t="inlineStr">
        <is>
          <t>AA.4</t>
        </is>
      </c>
      <c r="B246" s="44" t="inlineStr">
        <is>
          <t>AA</t>
        </is>
      </c>
      <c r="C246" s="44" t="inlineStr">
        <is>
          <t>Advanced analytics governance</t>
        </is>
      </c>
      <c r="D246" s="48" t="n">
        <v>2</v>
      </c>
      <c r="E246" s="46" t="inlineStr">
        <is>
          <t>Some analytics tuned by trial and error; behaviour is not understood by the team operating it.</t>
        </is>
      </c>
    </row>
    <row r="247">
      <c r="A247" s="42" t="inlineStr">
        <is>
          <t>AA.4</t>
        </is>
      </c>
      <c r="B247" s="44" t="inlineStr">
        <is>
          <t>AA</t>
        </is>
      </c>
      <c r="C247" s="44" t="inlineStr">
        <is>
          <t>Advanced analytics governance</t>
        </is>
      </c>
      <c r="D247" s="48" t="n">
        <v>3</v>
      </c>
      <c r="E247" s="46" t="inlineStr">
        <is>
          <t>Each analytic has a documented purpose, the behaviour it targets mapped to ATT&amp;CK, its input features, training or baselining approach, expected output, and a named owner.</t>
        </is>
      </c>
    </row>
    <row r="248">
      <c r="A248" s="42" t="inlineStr">
        <is>
          <t>AA.4</t>
        </is>
      </c>
      <c r="B248" s="44" t="inlineStr">
        <is>
          <t>AA</t>
        </is>
      </c>
      <c r="C248" s="44" t="inlineStr">
        <is>
          <t>Advanced analytics governance</t>
        </is>
      </c>
      <c r="D248" s="48" t="n">
        <v>4</v>
      </c>
      <c r="E248" s="46" t="inlineStr">
        <is>
          <t>Analytics are evaluated on precision, recall and drift with a defined re-baselining cadence; outputs are explainable enough for an analyst to justify an action; failure modes and adversarial manipulation risks are documented.</t>
        </is>
      </c>
    </row>
    <row r="249">
      <c r="A249" s="42" t="inlineStr">
        <is>
          <t>AA.4</t>
        </is>
      </c>
      <c r="B249" s="44" t="inlineStr">
        <is>
          <t>AA</t>
        </is>
      </c>
      <c r="C249" s="44" t="inlineStr">
        <is>
          <t>Advanced analytics governance</t>
        </is>
      </c>
      <c r="D249" s="48" t="n">
        <v>5</v>
      </c>
      <c r="E249" s="46" t="inlineStr">
        <is>
          <t>Analytics are lifecycle-managed as models — versioned, monitored for drift and poisoning, validated by emulation like signature-based content, and retired when they stop earning their place.</t>
        </is>
      </c>
    </row>
    <row r="250">
      <c r="A250" s="42" t="inlineStr">
        <is>
          <t>AA.5</t>
        </is>
      </c>
      <c r="B250" s="44" t="inlineStr">
        <is>
          <t>AA</t>
        </is>
      </c>
      <c r="C250" s="44" t="inlineStr">
        <is>
          <t>Threat hunting programme</t>
        </is>
      </c>
      <c r="D250" s="48" t="n">
        <v>0</v>
      </c>
      <c r="E250" s="46" t="inlineStr">
        <is>
          <t>No hunting capability exists in any form.</t>
        </is>
      </c>
    </row>
    <row r="251">
      <c r="A251" s="42" t="inlineStr">
        <is>
          <t>AA.5</t>
        </is>
      </c>
      <c r="B251" s="44" t="inlineStr">
        <is>
          <t>AA</t>
        </is>
      </c>
      <c r="C251" s="44" t="inlineStr">
        <is>
          <t>Threat hunting programme</t>
        </is>
      </c>
      <c r="D251" s="48" t="n">
        <v>1</v>
      </c>
      <c r="E251" s="46" t="inlineStr">
        <is>
          <t>Occasional unstructured exploration when analysts have spare time.</t>
        </is>
      </c>
    </row>
    <row r="252">
      <c r="A252" s="42" t="inlineStr">
        <is>
          <t>AA.5</t>
        </is>
      </c>
      <c r="B252" s="44" t="inlineStr">
        <is>
          <t>AA</t>
        </is>
      </c>
      <c r="C252" s="44" t="inlineStr">
        <is>
          <t>Threat hunting programme</t>
        </is>
      </c>
      <c r="D252" s="48" t="n">
        <v>2</v>
      </c>
      <c r="E252" s="46" t="inlineStr">
        <is>
          <t>Scheduled hunts with loose scope; findings recorded inconsistently; little output beyond "nothing found".</t>
        </is>
      </c>
    </row>
    <row r="253">
      <c r="A253" s="42" t="inlineStr">
        <is>
          <t>AA.5</t>
        </is>
      </c>
      <c r="B253" s="44" t="inlineStr">
        <is>
          <t>AA</t>
        </is>
      </c>
      <c r="C253" s="44" t="inlineStr">
        <is>
          <t>Threat hunting programme</t>
        </is>
      </c>
      <c r="D253" s="48" t="n">
        <v>3</v>
      </c>
      <c r="E253" s="46" t="inlineStr">
        <is>
          <t>Hunts are hypothesis-driven, derived from the threat profile, threat models, attack trees and validation gaps; each has a documented hypothesis, data scope, method, result and a required output — a new detection, a tuning change, a visibility gap, or an evidenced negative result.</t>
        </is>
      </c>
    </row>
    <row r="254">
      <c r="A254" s="42" t="inlineStr">
        <is>
          <t>AA.5</t>
        </is>
      </c>
      <c r="B254" s="44" t="inlineStr">
        <is>
          <t>AA</t>
        </is>
      </c>
      <c r="C254" s="44" t="inlineStr">
        <is>
          <t>Threat hunting programme</t>
        </is>
      </c>
      <c r="D254" s="48" t="n">
        <v>4</v>
      </c>
      <c r="E254" s="46" t="inlineStr">
        <is>
          <t>Hunt outcomes are measured — coverage of hypotheses against prioritised techniques, conversion rate to deployed detections, findings per hunt — and negative results are retained so the same ground is not re-covered blindly.</t>
        </is>
      </c>
    </row>
    <row r="255">
      <c r="A255" s="42" t="inlineStr">
        <is>
          <t>AA.5</t>
        </is>
      </c>
      <c r="B255" s="44" t="inlineStr">
        <is>
          <t>AA</t>
        </is>
      </c>
      <c r="C255" s="44" t="inlineStr">
        <is>
          <t>Threat hunting programme</t>
        </is>
      </c>
      <c r="D255" s="48" t="n">
        <v>5</v>
      </c>
      <c r="E255" s="46" t="inlineStr">
        <is>
          <t>Hunting is continuous, partly automated (recurring hunts promoted to scheduled analytics), integrated with emulation so hunts are validated against known-good ground truth, and is a primary source of the detection backlog.</t>
        </is>
      </c>
    </row>
    <row r="256">
      <c r="A256" s="42" t="inlineStr">
        <is>
          <t>AA.7</t>
        </is>
      </c>
      <c r="B256" s="44" t="inlineStr">
        <is>
          <t>AA</t>
        </is>
      </c>
      <c r="C256" s="44" t="inlineStr">
        <is>
          <t>Deception and adversary engagement</t>
        </is>
      </c>
      <c r="D256" s="48" t="n">
        <v>0</v>
      </c>
      <c r="E256" s="46" t="inlineStr">
        <is>
          <t>No deception capability of any kind.</t>
        </is>
      </c>
    </row>
    <row r="257">
      <c r="A257" s="42" t="inlineStr">
        <is>
          <t>AA.7</t>
        </is>
      </c>
      <c r="B257" s="44" t="inlineStr">
        <is>
          <t>AA</t>
        </is>
      </c>
      <c r="C257" s="44" t="inlineStr">
        <is>
          <t>Deception and adversary engagement</t>
        </is>
      </c>
      <c r="D257" s="48" t="n">
        <v>1</v>
      </c>
      <c r="E257" s="46" t="inlineStr">
        <is>
          <t>An unofficial honeypot someone once stood up; nobody monitors it and nobody would notice it firing.</t>
        </is>
      </c>
    </row>
    <row r="258">
      <c r="A258" s="42" t="inlineStr">
        <is>
          <t>AA.7</t>
        </is>
      </c>
      <c r="B258" s="44" t="inlineStr">
        <is>
          <t>AA</t>
        </is>
      </c>
      <c r="C258" s="44" t="inlineStr">
        <is>
          <t>Deception and adversary engagement</t>
        </is>
      </c>
      <c r="D258" s="48" t="n">
        <v>2</v>
      </c>
      <c r="E258" s="46" t="inlineStr">
        <is>
          <t>A small set of deception assets deployed opportunistically — some canary files or a default honeypot — alerting exists but placement is unrelated to any threat model.</t>
        </is>
      </c>
    </row>
    <row r="259">
      <c r="A259" s="42" t="inlineStr">
        <is>
          <t>AA.7</t>
        </is>
      </c>
      <c r="B259" s="44" t="inlineStr">
        <is>
          <t>AA</t>
        </is>
      </c>
      <c r="C259" s="44" t="inlineStr">
        <is>
          <t>Deception and adversary engagement</t>
        </is>
      </c>
      <c r="D259" s="48" t="n">
        <v>3</v>
      </c>
      <c r="E259" s="46" t="inlineStr">
        <is>
          <t>Deception is placed deliberately at attack-tree choke points and along modelled paths to crown jewels — canary credentials where credential theft is expected, decoy shares where discovery is expected, honeytokens inside the data an adversary would steal; every asset has an owner, a high-severity alert, and a response playbook, because a deception alert is close to zero false positive.</t>
        </is>
      </c>
    </row>
    <row r="260">
      <c r="A260" s="42" t="inlineStr">
        <is>
          <t>AA.7</t>
        </is>
      </c>
      <c r="B260" s="44" t="inlineStr">
        <is>
          <t>AA</t>
        </is>
      </c>
      <c r="C260" s="44" t="inlineStr">
        <is>
          <t>Deception and adversary engagement</t>
        </is>
      </c>
      <c r="D260" s="48" t="n">
        <v>4</v>
      </c>
      <c r="E260" s="46" t="inlineStr">
        <is>
          <t>Deception coverage of modelled choke points is measured; assets are refreshed so they age like the estate around them; triggers are exercised in purple team scenarios and the alert path is proven end to end; fidelity is tracked and legitimate-touch incidents are investigated as placement defects.</t>
        </is>
      </c>
    </row>
    <row r="261">
      <c r="A261" s="42" t="inlineStr">
        <is>
          <t>AA.7</t>
        </is>
      </c>
      <c r="B261" s="44" t="inlineStr">
        <is>
          <t>AA</t>
        </is>
      </c>
      <c r="C261" s="44" t="inlineStr">
        <is>
          <t>Deception and adversary engagement</t>
        </is>
      </c>
      <c r="D261" s="48" t="n">
        <v>5</v>
      </c>
      <c r="E261" s="46" t="inlineStr">
        <is>
          <t>Deception is adaptive — placement is recomputed as attack trees and the estate change, interaction telemetry feeds intelligence and emulation, and measured adversary cost (time wasted, tradecraft revealed, early eviction) is reported as a programme outcome.</t>
        </is>
      </c>
    </row>
    <row r="262">
      <c r="A262" s="42" t="inlineStr">
        <is>
          <t>AA.6</t>
        </is>
      </c>
      <c r="B262" s="44" t="inlineStr">
        <is>
          <t>AA</t>
        </is>
      </c>
      <c r="C262" s="44" t="inlineStr">
        <is>
          <t>Case management and knowledge capture</t>
        </is>
      </c>
      <c r="D262" s="48" t="n">
        <v>0</v>
      </c>
      <c r="E262" s="46" t="inlineStr">
        <is>
          <t>Investigations are tracked in email, chat or spreadsheets.</t>
        </is>
      </c>
    </row>
    <row r="263">
      <c r="A263" s="42" t="inlineStr">
        <is>
          <t>AA.6</t>
        </is>
      </c>
      <c r="B263" s="44" t="inlineStr">
        <is>
          <t>AA</t>
        </is>
      </c>
      <c r="C263" s="44" t="inlineStr">
        <is>
          <t>Case management and knowledge capture</t>
        </is>
      </c>
      <c r="D263" s="48" t="n">
        <v>1</v>
      </c>
      <c r="E263" s="46" t="inlineStr">
        <is>
          <t>A ticketing system is used, with free-text notes of variable quality.</t>
        </is>
      </c>
    </row>
    <row r="264">
      <c r="A264" s="42" t="inlineStr">
        <is>
          <t>AA.6</t>
        </is>
      </c>
      <c r="B264" s="44" t="inlineStr">
        <is>
          <t>AA</t>
        </is>
      </c>
      <c r="C264" s="44" t="inlineStr">
        <is>
          <t>Case management and knowledge capture</t>
        </is>
      </c>
      <c r="D264" s="48" t="n">
        <v>2</v>
      </c>
      <c r="E264" s="46" t="inlineStr">
        <is>
          <t>A case management platform exists with basic categorisation; quality depends on the analyst.</t>
        </is>
      </c>
    </row>
    <row r="265">
      <c r="A265" s="42" t="inlineStr">
        <is>
          <t>AA.6</t>
        </is>
      </c>
      <c r="B265" s="44" t="inlineStr">
        <is>
          <t>AA</t>
        </is>
      </c>
      <c r="C265" s="44" t="inlineStr">
        <is>
          <t>Case management and knowledge capture</t>
        </is>
      </c>
      <c r="D265" s="48" t="n">
        <v>3</v>
      </c>
      <c r="E265" s="46" t="inlineStr">
        <is>
          <t>Cases carry a mandatory structure — ATT&amp;CK classification, verdict, root cause, affected assets and identities, actions taken, and the detection(s) that fired or should have — enabling analysis across cases.</t>
        </is>
      </c>
    </row>
    <row r="266">
      <c r="A266" s="42" t="inlineStr">
        <is>
          <t>AA.6</t>
        </is>
      </c>
      <c r="B266" s="44" t="inlineStr">
        <is>
          <t>AA</t>
        </is>
      </c>
      <c r="C266" s="44" t="inlineStr">
        <is>
          <t>Case management and knowledge capture</t>
        </is>
      </c>
      <c r="D266" s="48" t="n">
        <v>4</v>
      </c>
      <c r="E266" s="46" t="inlineStr">
        <is>
          <t>Case data is analysed for patterns (which detections produce value, which alert types waste time, which techniques recur) and this analysis directly drives the detection backlog and tuning priorities.</t>
        </is>
      </c>
    </row>
    <row r="267">
      <c r="A267" s="42" t="inlineStr">
        <is>
          <t>AA.6</t>
        </is>
      </c>
      <c r="B267" s="44" t="inlineStr">
        <is>
          <t>AA</t>
        </is>
      </c>
      <c r="C267" s="44" t="inlineStr">
        <is>
          <t>Case management and knowledge capture</t>
        </is>
      </c>
      <c r="D267" s="48" t="n">
        <v>5</v>
      </c>
      <c r="E267" s="46" t="inlineStr">
        <is>
          <t>Case knowledge is a managed asset feeding a reusable investigation knowledge base, automated triage guidance, and analyst onboarding, with measured effect on time to competence and time to resolve.</t>
        </is>
      </c>
    </row>
    <row r="268">
      <c r="A268" s="42" t="inlineStr">
        <is>
          <t>AA.8</t>
        </is>
      </c>
      <c r="B268" s="44" t="inlineStr">
        <is>
          <t>AA</t>
        </is>
      </c>
      <c r="C268" s="44" t="inlineStr">
        <is>
          <t>Agentic and AI-assisted operations</t>
        </is>
      </c>
      <c r="D268" s="48" t="n">
        <v>0</v>
      </c>
      <c r="E268" s="46" t="inlineStr">
        <is>
          <t>No AI or agentic assistance, or unmanaged personal use of assistants with operational data.</t>
        </is>
      </c>
    </row>
    <row r="269">
      <c r="A269" s="42" t="inlineStr">
        <is>
          <t>AA.8</t>
        </is>
      </c>
      <c r="B269" s="44" t="inlineStr">
        <is>
          <t>AA</t>
        </is>
      </c>
      <c r="C269" s="44" t="inlineStr">
        <is>
          <t>Agentic and AI-assisted operations</t>
        </is>
      </c>
      <c r="D269" s="48" t="n">
        <v>1</v>
      </c>
      <c r="E269" s="46" t="inlineStr">
        <is>
          <t>Individual analysts use general-purpose assistants informally; no policy, no record of what was pasted into them.</t>
        </is>
      </c>
    </row>
    <row r="270">
      <c r="A270" s="42" t="inlineStr">
        <is>
          <t>AA.8</t>
        </is>
      </c>
      <c r="B270" s="44" t="inlineStr">
        <is>
          <t>AA</t>
        </is>
      </c>
      <c r="C270" s="44" t="inlineStr">
        <is>
          <t>Agentic and AI-assisted operations</t>
        </is>
      </c>
      <c r="D270" s="48" t="n">
        <v>2</v>
      </c>
      <c r="E270" s="46" t="inlineStr">
        <is>
          <t>An approved assistant is available for defined tasks such as summarisation or query drafting, with a data-handling policy, but its output is unmeasured.</t>
        </is>
      </c>
    </row>
    <row r="271">
      <c r="A271" s="42" t="inlineStr">
        <is>
          <t>AA.8</t>
        </is>
      </c>
      <c r="B271" s="44" t="inlineStr">
        <is>
          <t>AA</t>
        </is>
      </c>
      <c r="C271" s="44" t="inlineStr">
        <is>
          <t>Agentic and AI-assisted operations</t>
        </is>
      </c>
      <c r="D271" s="48" t="n">
        <v>3</v>
      </c>
      <c r="E271" s="46" t="inlineStr">
        <is>
          <t>Agent roles are defined with an explicit task scope, the data they may see, the actions they may take, and the human approval points; agent-authored detection content enters the same lifecycle, testing and evidence requirements as human-authored content.</t>
        </is>
      </c>
    </row>
    <row r="272">
      <c r="A272" s="42" t="inlineStr">
        <is>
          <t>AA.8</t>
        </is>
      </c>
      <c r="B272" s="44" t="inlineStr">
        <is>
          <t>AA</t>
        </is>
      </c>
      <c r="C272" s="44" t="inlineStr">
        <is>
          <t>Agentic and AI-assisted operations</t>
        </is>
      </c>
      <c r="D272" s="48" t="n">
        <v>4</v>
      </c>
      <c r="E272" s="46" t="inlineStr">
        <is>
          <t>Agent output quality is measured against human baselines (triage accuracy, false-verdict rate, detection quality), agent actions are fully audited and attributable, authority is bounded by asset criticality and confidence, and rollback is tested.</t>
        </is>
      </c>
    </row>
    <row r="273">
      <c r="A273" s="42" t="inlineStr">
        <is>
          <t>AA.8</t>
        </is>
      </c>
      <c r="B273" s="44" t="inlineStr">
        <is>
          <t>AA</t>
        </is>
      </c>
      <c r="C273" s="44" t="inlineStr">
        <is>
          <t>Agentic and AI-assisted operations</t>
        </is>
      </c>
      <c r="D273" s="48" t="n">
        <v>5</v>
      </c>
      <c r="E273" s="46" t="inlineStr">
        <is>
          <t>Agents operate inside the closed loop with measured cycle-time benefit and no loss of assurance — their work is validated by emulation like any other detection, their identities and tool access are modelled as attack paths, and prompt-injection resistance is explicitly tested using untrusted content in the telemetry they read.</t>
        </is>
      </c>
    </row>
    <row r="274">
      <c r="A274" s="42" t="inlineStr">
        <is>
          <t>IR.1</t>
        </is>
      </c>
      <c r="B274" s="44" t="inlineStr">
        <is>
          <t>IR</t>
        </is>
      </c>
      <c r="C274" s="44" t="inlineStr">
        <is>
          <t>Response plan, playbooks and readiness</t>
        </is>
      </c>
      <c r="D274" s="48" t="n">
        <v>0</v>
      </c>
      <c r="E274" s="46" t="inlineStr">
        <is>
          <t>No documented incident response plan.</t>
        </is>
      </c>
    </row>
    <row r="275">
      <c r="A275" s="42" t="inlineStr">
        <is>
          <t>IR.1</t>
        </is>
      </c>
      <c r="B275" s="44" t="inlineStr">
        <is>
          <t>IR</t>
        </is>
      </c>
      <c r="C275" s="44" t="inlineStr">
        <is>
          <t>Response plan, playbooks and readiness</t>
        </is>
      </c>
      <c r="D275" s="48" t="n">
        <v>1</v>
      </c>
      <c r="E275" s="46" t="inlineStr">
        <is>
          <t>A generic plan exists, out of date, unfamiliar to the people who would use it.</t>
        </is>
      </c>
    </row>
    <row r="276">
      <c r="A276" s="42" t="inlineStr">
        <is>
          <t>IR.1</t>
        </is>
      </c>
      <c r="B276" s="44" t="inlineStr">
        <is>
          <t>IR</t>
        </is>
      </c>
      <c r="C276" s="44" t="inlineStr">
        <is>
          <t>Response plan, playbooks and readiness</t>
        </is>
      </c>
      <c r="D276" s="48" t="n">
        <v>2</v>
      </c>
      <c r="E276" s="46" t="inlineStr">
        <is>
          <t>A maintained plan with defined roles and escalation, plus playbooks for a few common scenarios.</t>
        </is>
      </c>
    </row>
    <row r="277">
      <c r="A277" s="42" t="inlineStr">
        <is>
          <t>IR.1</t>
        </is>
      </c>
      <c r="B277" s="44" t="inlineStr">
        <is>
          <t>IR</t>
        </is>
      </c>
      <c r="C277" s="44" t="inlineStr">
        <is>
          <t>Response plan, playbooks and readiness</t>
        </is>
      </c>
      <c r="D277" s="48" t="n">
        <v>3</v>
      </c>
      <c r="E277" s="46" t="inlineStr">
        <is>
          <t>Scenario playbooks are derived from the prioritised threat profile and attack trees — ransomware, business email compromise, cloud identity compromise, supply chain, insider, destructive attack, extortion without encryption — each with decision points, authority levels and communication requirements.</t>
        </is>
      </c>
    </row>
    <row r="278">
      <c r="A278" s="42" t="inlineStr">
        <is>
          <t>IR.1</t>
        </is>
      </c>
      <c r="B278" s="44" t="inlineStr">
        <is>
          <t>IR</t>
        </is>
      </c>
      <c r="C278" s="44" t="inlineStr">
        <is>
          <t>Response plan, playbooks and readiness</t>
        </is>
      </c>
      <c r="D278" s="48" t="n">
        <v>4</v>
      </c>
      <c r="E278" s="46" t="inlineStr">
        <is>
          <t>Playbook coverage of prioritised scenarios is measured; playbooks are updated after every real incident and every exercise; out-of-hours and degraded-infrastructure operation is explicitly addressed and tested.</t>
        </is>
      </c>
    </row>
    <row r="279">
      <c r="A279" s="42" t="inlineStr">
        <is>
          <t>IR.1</t>
        </is>
      </c>
      <c r="B279" s="44" t="inlineStr">
        <is>
          <t>IR</t>
        </is>
      </c>
      <c r="C279" s="44" t="inlineStr">
        <is>
          <t>Response plan, playbooks and readiness</t>
        </is>
      </c>
      <c r="D279" s="48" t="n">
        <v>5</v>
      </c>
      <c r="E279" s="46" t="inlineStr">
        <is>
          <t>Playbooks are living, partly executable (linked to orchestration), version-controlled, and validated in the same cycle as detection content, with measured readiness per scenario.</t>
        </is>
      </c>
    </row>
    <row r="280">
      <c r="A280" s="42" t="inlineStr">
        <is>
          <t>IR.2</t>
        </is>
      </c>
      <c r="B280" s="44" t="inlineStr">
        <is>
          <t>IR</t>
        </is>
      </c>
      <c r="C280" s="44" t="inlineStr">
        <is>
          <t>Detection-to-response handoff and SLAs</t>
        </is>
      </c>
      <c r="D280" s="48" t="n">
        <v>0</v>
      </c>
      <c r="E280" s="46" t="inlineStr">
        <is>
          <t>No defined handoff. Alerts are picked up when noticed.</t>
        </is>
      </c>
    </row>
    <row r="281">
      <c r="A281" s="42" t="inlineStr">
        <is>
          <t>IR.2</t>
        </is>
      </c>
      <c r="B281" s="44" t="inlineStr">
        <is>
          <t>IR</t>
        </is>
      </c>
      <c r="C281" s="44" t="inlineStr">
        <is>
          <t>Detection-to-response handoff and SLAs</t>
        </is>
      </c>
      <c r="D281" s="48" t="n">
        <v>1</v>
      </c>
      <c r="E281" s="46" t="inlineStr">
        <is>
          <t>Informal handoff by chat message; coverage depends on who is awake.</t>
        </is>
      </c>
    </row>
    <row r="282">
      <c r="A282" s="42" t="inlineStr">
        <is>
          <t>IR.2</t>
        </is>
      </c>
      <c r="B282" s="44" t="inlineStr">
        <is>
          <t>IR</t>
        </is>
      </c>
      <c r="C282" s="44" t="inlineStr">
        <is>
          <t>Detection-to-response handoff and SLAs</t>
        </is>
      </c>
      <c r="D282" s="48" t="n">
        <v>2</v>
      </c>
      <c r="E282" s="46" t="inlineStr">
        <is>
          <t>Defined triage tiers and escalation paths; response times are not measured.</t>
        </is>
      </c>
    </row>
    <row r="283">
      <c r="A283" s="42" t="inlineStr">
        <is>
          <t>IR.2</t>
        </is>
      </c>
      <c r="B283" s="44" t="inlineStr">
        <is>
          <t>IR</t>
        </is>
      </c>
      <c r="C283" s="44" t="inlineStr">
        <is>
          <t>Detection-to-response handoff and SLAs</t>
        </is>
      </c>
      <c r="D283" s="48" t="n">
        <v>3</v>
      </c>
      <c r="E283" s="46" t="inlineStr">
        <is>
          <t>Severity-based SLAs exist for acknowledgement, triage and escalation, with defined coverage hours, on-call rotation and escalation-of-last-resort.</t>
        </is>
      </c>
    </row>
    <row r="284">
      <c r="A284" s="42" t="inlineStr">
        <is>
          <t>IR.2</t>
        </is>
      </c>
      <c r="B284" s="44" t="inlineStr">
        <is>
          <t>IR</t>
        </is>
      </c>
      <c r="C284" s="44" t="inlineStr">
        <is>
          <t>Detection-to-response handoff and SLAs</t>
        </is>
      </c>
      <c r="D284" s="48" t="n">
        <v>4</v>
      </c>
      <c r="E284" s="46" t="inlineStr">
        <is>
          <t>SLA attainment is measured per severity and reported; breaches are analysed for cause; queue ageing and abandonment are monitored; detection severity is calibrated against actual incident outcomes.</t>
        </is>
      </c>
    </row>
    <row r="285">
      <c r="A285" s="42" t="inlineStr">
        <is>
          <t>IR.2</t>
        </is>
      </c>
      <c r="B285" s="44" t="inlineStr">
        <is>
          <t>IR</t>
        </is>
      </c>
      <c r="C285" s="44" t="inlineStr">
        <is>
          <t>Detection-to-response handoff and SLAs</t>
        </is>
      </c>
      <c r="D285" s="48" t="n">
        <v>5</v>
      </c>
      <c r="E285" s="46" t="inlineStr">
        <is>
          <t>Handoff is automated with dynamic routing by detection type and asset criticality; time to acknowledge and time to contain are trended and actively reduced; capacity is modelled against alert volume forecasts.</t>
        </is>
      </c>
    </row>
    <row r="286">
      <c r="A286" s="42" t="inlineStr">
        <is>
          <t>IR.3</t>
        </is>
      </c>
      <c r="B286" s="44" t="inlineStr">
        <is>
          <t>IR</t>
        </is>
      </c>
      <c r="C286" s="44" t="inlineStr">
        <is>
          <t>Forensic readiness and evidence handling</t>
        </is>
      </c>
      <c r="D286" s="48" t="n">
        <v>0</v>
      </c>
      <c r="E286" s="46" t="inlineStr">
        <is>
          <t>No forensic capability. Evidence is destroyed by remediation.</t>
        </is>
      </c>
    </row>
    <row r="287">
      <c r="A287" s="42" t="inlineStr">
        <is>
          <t>IR.3</t>
        </is>
      </c>
      <c r="B287" s="44" t="inlineStr">
        <is>
          <t>IR</t>
        </is>
      </c>
      <c r="C287" s="44" t="inlineStr">
        <is>
          <t>Forensic readiness and evidence handling</t>
        </is>
      </c>
      <c r="D287" s="48" t="n">
        <v>1</v>
      </c>
      <c r="E287" s="46" t="inlineStr">
        <is>
          <t>Ad hoc collection using whatever tools are to hand; no chain of custody.</t>
        </is>
      </c>
    </row>
    <row r="288">
      <c r="A288" s="42" t="inlineStr">
        <is>
          <t>IR.3</t>
        </is>
      </c>
      <c r="B288" s="44" t="inlineStr">
        <is>
          <t>IR</t>
        </is>
      </c>
      <c r="C288" s="44" t="inlineStr">
        <is>
          <t>Forensic readiness and evidence handling</t>
        </is>
      </c>
      <c r="D288" s="48" t="n">
        <v>2</v>
      </c>
      <c r="E288" s="46" t="inlineStr">
        <is>
          <t>Documented collection procedures for endpoints; retention adequate for common cases; cloud and SaaS evidence is uncertain.</t>
        </is>
      </c>
    </row>
    <row r="289">
      <c r="A289" s="42" t="inlineStr">
        <is>
          <t>IR.3</t>
        </is>
      </c>
      <c r="B289" s="44" t="inlineStr">
        <is>
          <t>IR</t>
        </is>
      </c>
      <c r="C289" s="44" t="inlineStr">
        <is>
          <t>Forensic readiness and evidence handling</t>
        </is>
      </c>
      <c r="D289" s="48" t="n">
        <v>3</v>
      </c>
      <c r="E289" s="46" t="inlineStr">
        <is>
          <t>Forensic readiness is planned — retention aligned to realistic dwell times, remote acquisition capability, memory capture, cloud and SaaS evidence sources identified and pre-authorised, chain of custody maintained, and legal/HR/regulatory requirements built in.</t>
        </is>
      </c>
    </row>
    <row r="290">
      <c r="A290" s="42" t="inlineStr">
        <is>
          <t>IR.3</t>
        </is>
      </c>
      <c r="B290" s="44" t="inlineStr">
        <is>
          <t>IR</t>
        </is>
      </c>
      <c r="C290" s="44" t="inlineStr">
        <is>
          <t>Forensic readiness and evidence handling</t>
        </is>
      </c>
      <c r="D290" s="48" t="n">
        <v>4</v>
      </c>
      <c r="E290" s="46" t="inlineStr">
        <is>
          <t>Readiness is tested (can you actually acquire from that cloud workload, that SaaS tenant, that OT segment, on a Sunday?); acquisition times are measured; gaps in evidential coverage are registered and closed.</t>
        </is>
      </c>
    </row>
    <row r="291">
      <c r="A291" s="42" t="inlineStr">
        <is>
          <t>IR.3</t>
        </is>
      </c>
      <c r="B291" s="44" t="inlineStr">
        <is>
          <t>IR</t>
        </is>
      </c>
      <c r="C291" s="44" t="inlineStr">
        <is>
          <t>Forensic readiness and evidence handling</t>
        </is>
      </c>
      <c r="D291" s="48" t="n">
        <v>5</v>
      </c>
      <c r="E291" s="46" t="inlineStr">
        <is>
          <t>Evidence acquisition is automated on incident declaration, forensic data is preserved before containment destroys it, and readiness is validated in every major exercise and red team engagement.</t>
        </is>
      </c>
    </row>
    <row r="292">
      <c r="A292" s="42" t="inlineStr">
        <is>
          <t>IR.4</t>
        </is>
      </c>
      <c r="B292" s="44" t="inlineStr">
        <is>
          <t>IR</t>
        </is>
      </c>
      <c r="C292" s="44" t="inlineStr">
        <is>
          <t>Containment, eradication and recovery</t>
        </is>
      </c>
      <c r="D292" s="48" t="n">
        <v>0</v>
      </c>
      <c r="E292" s="46" t="inlineStr">
        <is>
          <t>No defined containment capability; response is improvised.</t>
        </is>
      </c>
    </row>
    <row r="293">
      <c r="A293" s="42" t="inlineStr">
        <is>
          <t>IR.4</t>
        </is>
      </c>
      <c r="B293" s="44" t="inlineStr">
        <is>
          <t>IR</t>
        </is>
      </c>
      <c r="C293" s="44" t="inlineStr">
        <is>
          <t>Containment, eradication and recovery</t>
        </is>
      </c>
      <c r="D293" s="48" t="n">
        <v>1</v>
      </c>
      <c r="E293" s="46" t="inlineStr">
        <is>
          <t>Manual containment by individual administrators, slow and inconsistent.</t>
        </is>
      </c>
    </row>
    <row r="294">
      <c r="A294" s="42" t="inlineStr">
        <is>
          <t>IR.4</t>
        </is>
      </c>
      <c r="B294" s="44" t="inlineStr">
        <is>
          <t>IR</t>
        </is>
      </c>
      <c r="C294" s="44" t="inlineStr">
        <is>
          <t>Containment, eradication and recovery</t>
        </is>
      </c>
      <c r="D294" s="48" t="n">
        <v>2</v>
      </c>
      <c r="E294" s="46" t="inlineStr">
        <is>
          <t>Containment options exist for endpoints (isolate, block hash) with defined authority; identity and cloud containment are manual and slow.</t>
        </is>
      </c>
    </row>
    <row r="295">
      <c r="A295" s="42" t="inlineStr">
        <is>
          <t>IR.4</t>
        </is>
      </c>
      <c r="B295" s="44" t="inlineStr">
        <is>
          <t>IR</t>
        </is>
      </c>
      <c r="C295" s="44" t="inlineStr">
        <is>
          <t>Containment, eradication and recovery</t>
        </is>
      </c>
      <c r="D295" s="48" t="n">
        <v>3</v>
      </c>
      <c r="E295" s="46" t="inlineStr">
        <is>
          <t>Containment is defined across all planes — endpoint isolation, identity disablement and session/token revocation, network segmentation, cloud role and key revocation, email clawback, third-party access suspension — with authority, prerequisites and business impact documented for each.</t>
        </is>
      </c>
    </row>
    <row r="296">
      <c r="A296" s="42" t="inlineStr">
        <is>
          <t>IR.4</t>
        </is>
      </c>
      <c r="B296" s="44" t="inlineStr">
        <is>
          <t>IR</t>
        </is>
      </c>
      <c r="C296" s="44" t="inlineStr">
        <is>
          <t>Containment, eradication and recovery</t>
        </is>
      </c>
      <c r="D296" s="48" t="n">
        <v>4</v>
      </c>
      <c r="E296" s="46" t="inlineStr">
        <is>
          <t>Containment and recovery times are measured in exercises and real incidents; mass-scale actions are tested; recovery capability is validated against destructive scenarios including backup integrity and immutability testing.</t>
        </is>
      </c>
    </row>
    <row r="297">
      <c r="A297" s="42" t="inlineStr">
        <is>
          <t>IR.4</t>
        </is>
      </c>
      <c r="B297" s="44" t="inlineStr">
        <is>
          <t>IR</t>
        </is>
      </c>
      <c r="C297" s="44" t="inlineStr">
        <is>
          <t>Containment, eradication and recovery</t>
        </is>
      </c>
      <c r="D297" s="48" t="n">
        <v>5</v>
      </c>
      <c r="E297" s="46" t="inlineStr">
        <is>
          <t>Containment is largely automated with risk-adaptive gating, tested at scale on a defined cadence, and recovery objectives are demonstrated rather than asserted, including for identity infrastructure and cloud control planes.</t>
        </is>
      </c>
    </row>
    <row r="298">
      <c r="A298" s="42" t="inlineStr">
        <is>
          <t>IR.5</t>
        </is>
      </c>
      <c r="B298" s="44" t="inlineStr">
        <is>
          <t>IR</t>
        </is>
      </c>
      <c r="C298" s="44" t="inlineStr">
        <is>
          <t>Exercising and crisis management</t>
        </is>
      </c>
      <c r="D298" s="48" t="n">
        <v>0</v>
      </c>
      <c r="E298" s="46" t="inlineStr">
        <is>
          <t>No exercises of any kind are conducted.</t>
        </is>
      </c>
    </row>
    <row r="299">
      <c r="A299" s="42" t="inlineStr">
        <is>
          <t>IR.5</t>
        </is>
      </c>
      <c r="B299" s="44" t="inlineStr">
        <is>
          <t>IR</t>
        </is>
      </c>
      <c r="C299" s="44" t="inlineStr">
        <is>
          <t>Exercising and crisis management</t>
        </is>
      </c>
      <c r="D299" s="48" t="n">
        <v>1</v>
      </c>
      <c r="E299" s="46" t="inlineStr">
        <is>
          <t>An occasional informal walkthrough of the plan.</t>
        </is>
      </c>
    </row>
    <row r="300">
      <c r="A300" s="42" t="inlineStr">
        <is>
          <t>IR.5</t>
        </is>
      </c>
      <c r="B300" s="44" t="inlineStr">
        <is>
          <t>IR</t>
        </is>
      </c>
      <c r="C300" s="44" t="inlineStr">
        <is>
          <t>Exercising and crisis management</t>
        </is>
      </c>
      <c r="D300" s="48" t="n">
        <v>2</v>
      </c>
      <c r="E300" s="46" t="inlineStr">
        <is>
          <t>Annual tabletop exercise, generic scenario, limited participation.</t>
        </is>
      </c>
    </row>
    <row r="301">
      <c r="A301" s="42" t="inlineStr">
        <is>
          <t>IR.5</t>
        </is>
      </c>
      <c r="B301" s="44" t="inlineStr">
        <is>
          <t>IR</t>
        </is>
      </c>
      <c r="C301" s="44" t="inlineStr">
        <is>
          <t>Exercising and crisis management</t>
        </is>
      </c>
      <c r="D301" s="48" t="n">
        <v>3</v>
      </c>
      <c r="E301" s="46" t="inlineStr">
        <is>
          <t>A programme of exercises at varying intensity — tabletop, functional, technical simulation, and executive crisis — using scenarios drawn from the threat profile and involving legal, communications, business owners and relevant third parties.</t>
        </is>
      </c>
    </row>
    <row r="302">
      <c r="A302" s="42" t="inlineStr">
        <is>
          <t>IR.5</t>
        </is>
      </c>
      <c r="B302" s="44" t="inlineStr">
        <is>
          <t>IR</t>
        </is>
      </c>
      <c r="C302" s="44" t="inlineStr">
        <is>
          <t>Exercising and crisis management</t>
        </is>
      </c>
      <c r="D302" s="48" t="n">
        <v>4</v>
      </c>
      <c r="E302" s="46" t="inlineStr">
        <is>
          <t>Every exercise generates tracked findings with owners and dates; exercise realism increases over time; participation and performance are measured; regulatory notification and disclosure decision-making is exercised under time pressure.</t>
        </is>
      </c>
    </row>
    <row r="303">
      <c r="A303" s="42" t="inlineStr">
        <is>
          <t>IR.5</t>
        </is>
      </c>
      <c r="B303" s="44" t="inlineStr">
        <is>
          <t>IR</t>
        </is>
      </c>
      <c r="C303" s="44" t="inlineStr">
        <is>
          <t>Exercising and crisis management</t>
        </is>
      </c>
      <c r="D303" s="48" t="n">
        <v>5</v>
      </c>
      <c r="E303" s="46" t="inlineStr">
        <is>
          <t>Exercises are unannounced where appropriate, integrated with red team engagements so the exercise is a real detection event, and improvement across cycles is demonstrated with objective measures.</t>
        </is>
      </c>
    </row>
    <row r="304">
      <c r="A304" s="42" t="inlineStr">
        <is>
          <t>IR.6</t>
        </is>
      </c>
      <c r="B304" s="44" t="inlineStr">
        <is>
          <t>IR</t>
        </is>
      </c>
      <c r="C304" s="44" t="inlineStr">
        <is>
          <t>Post-incident review to detection backlog</t>
        </is>
      </c>
      <c r="D304" s="48" t="n">
        <v>0</v>
      </c>
      <c r="E304" s="46" t="inlineStr">
        <is>
          <t>No post-incident review.</t>
        </is>
      </c>
    </row>
    <row r="305">
      <c r="A305" s="42" t="inlineStr">
        <is>
          <t>IR.6</t>
        </is>
      </c>
      <c r="B305" s="44" t="inlineStr">
        <is>
          <t>IR</t>
        </is>
      </c>
      <c r="C305" s="44" t="inlineStr">
        <is>
          <t>Post-incident review to detection backlog</t>
        </is>
      </c>
      <c r="D305" s="48" t="n">
        <v>1</v>
      </c>
      <c r="E305" s="46" t="inlineStr">
        <is>
          <t>Informal debriefs after major incidents only; nothing recorded.</t>
        </is>
      </c>
    </row>
    <row r="306">
      <c r="A306" s="42" t="inlineStr">
        <is>
          <t>IR.6</t>
        </is>
      </c>
      <c r="B306" s="44" t="inlineStr">
        <is>
          <t>IR</t>
        </is>
      </c>
      <c r="C306" s="44" t="inlineStr">
        <is>
          <t>Post-incident review to detection backlog</t>
        </is>
      </c>
      <c r="D306" s="48" t="n">
        <v>2</v>
      </c>
      <c r="E306" s="46" t="inlineStr">
        <is>
          <t>Reviews are held and documented for significant incidents; actions are recorded but rarely closed.</t>
        </is>
      </c>
    </row>
    <row r="307">
      <c r="A307" s="42" t="inlineStr">
        <is>
          <t>IR.6</t>
        </is>
      </c>
      <c r="B307" s="44" t="inlineStr">
        <is>
          <t>IR</t>
        </is>
      </c>
      <c r="C307" s="44" t="inlineStr">
        <is>
          <t>Post-incident review to detection backlog</t>
        </is>
      </c>
      <c r="D307" s="48" t="n">
        <v>3</v>
      </c>
      <c r="E307" s="46" t="inlineStr">
        <is>
          <t>Every incident above a defined threshold gets a blameless review that explicitly reconstructs the timeline, identifies the earliest point at which detection was possible, and produces detection, telemetry and control actions with owners.</t>
        </is>
      </c>
    </row>
    <row r="308">
      <c r="A308" s="42" t="inlineStr">
        <is>
          <t>IR.6</t>
        </is>
      </c>
      <c r="B308" s="44" t="inlineStr">
        <is>
          <t>IR</t>
        </is>
      </c>
      <c r="C308" s="44" t="inlineStr">
        <is>
          <t>Post-incident review to detection backlog</t>
        </is>
      </c>
      <c r="D308" s="48" t="n">
        <v>4</v>
      </c>
      <c r="E308" s="46" t="inlineStr">
        <is>
          <t>Action closure is tracked and reported; the gap between adversary first action and first detection is measured per incident and trended; recurring root causes are escalated as systemic issues.</t>
        </is>
      </c>
    </row>
    <row r="309">
      <c r="A309" s="42" t="inlineStr">
        <is>
          <t>IR.6</t>
        </is>
      </c>
      <c r="B309" s="44" t="inlineStr">
        <is>
          <t>IR</t>
        </is>
      </c>
      <c r="C309" s="44" t="inlineStr">
        <is>
          <t>Post-incident review to detection backlog</t>
        </is>
      </c>
      <c r="D309" s="48" t="n">
        <v>5</v>
      </c>
      <c r="E309" s="46" t="inlineStr">
        <is>
          <t>Reviews feed threat models, attack trees, emulation plans and the detection backlog automatically; "would we detect this now?" is answered by re-emulating the incident and proving it, with the result recorded against the review.</t>
        </is>
      </c>
    </row>
    <row r="310">
      <c r="A310" s="42" t="inlineStr">
        <is>
          <t>GV.1</t>
        </is>
      </c>
      <c r="B310" s="44" t="inlineStr">
        <is>
          <t>GV</t>
        </is>
      </c>
      <c r="C310" s="44" t="inlineStr">
        <is>
          <t>Strategy, mandate and funding</t>
        </is>
      </c>
      <c r="D310" s="48" t="n">
        <v>0</v>
      </c>
      <c r="E310" s="46" t="inlineStr">
        <is>
          <t>No strategy. The capability exists as a by-product of tool purchases.</t>
        </is>
      </c>
    </row>
    <row r="311">
      <c r="A311" s="42" t="inlineStr">
        <is>
          <t>GV.1</t>
        </is>
      </c>
      <c r="B311" s="44" t="inlineStr">
        <is>
          <t>GV</t>
        </is>
      </c>
      <c r="C311" s="44" t="inlineStr">
        <is>
          <t>Strategy, mandate and funding</t>
        </is>
      </c>
      <c r="D311" s="48" t="n">
        <v>1</v>
      </c>
      <c r="E311" s="46" t="inlineStr">
        <is>
          <t>Direction is set informally by whoever leads the function; funding is reactive.</t>
        </is>
      </c>
    </row>
    <row r="312">
      <c r="A312" s="42" t="inlineStr">
        <is>
          <t>GV.1</t>
        </is>
      </c>
      <c r="B312" s="44" t="inlineStr">
        <is>
          <t>GV</t>
        </is>
      </c>
      <c r="C312" s="44" t="inlineStr">
        <is>
          <t>Strategy, mandate and funding</t>
        </is>
      </c>
      <c r="D312" s="48" t="n">
        <v>2</v>
      </c>
      <c r="E312" s="46" t="inlineStr">
        <is>
          <t>A written plan exists, largely a list of tools and headcount for the year.</t>
        </is>
      </c>
    </row>
    <row r="313">
      <c r="A313" s="42" t="inlineStr">
        <is>
          <t>GV.1</t>
        </is>
      </c>
      <c r="B313" s="44" t="inlineStr">
        <is>
          <t>GV</t>
        </is>
      </c>
      <c r="C313" s="44" t="inlineStr">
        <is>
          <t>Strategy, mandate and funding</t>
        </is>
      </c>
      <c r="D313" s="48" t="n">
        <v>3</v>
      </c>
      <c r="E313" s="46" t="inlineStr">
        <is>
          <t>A multi-year strategy states target maturity per domain, is explicitly derived from the threat profile and business risk appetite, and has executive sponsorship and committed funding.</t>
        </is>
      </c>
    </row>
    <row r="314">
      <c r="A314" s="42" t="inlineStr">
        <is>
          <t>GV.1</t>
        </is>
      </c>
      <c r="B314" s="44" t="inlineStr">
        <is>
          <t>GV</t>
        </is>
      </c>
      <c r="C314" s="44" t="inlineStr">
        <is>
          <t>Strategy, mandate and funding</t>
        </is>
      </c>
      <c r="D314" s="48" t="n">
        <v>4</v>
      </c>
      <c r="E314" s="46" t="inlineStr">
        <is>
          <t>Strategy progress is reviewed against measured maturity at least twice a year; investment decisions cite validation evidence and coverage gaps; trade-offs are documented.</t>
        </is>
      </c>
    </row>
    <row r="315">
      <c r="A315" s="42" t="inlineStr">
        <is>
          <t>GV.1</t>
        </is>
      </c>
      <c r="B315" s="44" t="inlineStr">
        <is>
          <t>GV</t>
        </is>
      </c>
      <c r="C315" s="44" t="inlineStr">
        <is>
          <t>Strategy, mandate and funding</t>
        </is>
      </c>
      <c r="D315" s="48" t="n">
        <v>5</v>
      </c>
      <c r="E315" s="46" t="inlineStr">
        <is>
          <t>Strategy is dynamically adjusted from threat landscape change and measured risk reduction, with funding decisions demonstrably driven by validated efficacy data rather than vendor cycles.</t>
        </is>
      </c>
    </row>
    <row r="316">
      <c r="A316" s="42" t="inlineStr">
        <is>
          <t>GV.2</t>
        </is>
      </c>
      <c r="B316" s="44" t="inlineStr">
        <is>
          <t>GV</t>
        </is>
      </c>
      <c r="C316" s="44" t="inlineStr">
        <is>
          <t>Roles, skills and capability development</t>
        </is>
      </c>
      <c r="D316" s="48" t="n">
        <v>0</v>
      </c>
      <c r="E316" s="46" t="inlineStr">
        <is>
          <t>No defined roles; whoever is available does the work.</t>
        </is>
      </c>
    </row>
    <row r="317">
      <c r="A317" s="42" t="inlineStr">
        <is>
          <t>GV.2</t>
        </is>
      </c>
      <c r="B317" s="44" t="inlineStr">
        <is>
          <t>GV</t>
        </is>
      </c>
      <c r="C317" s="44" t="inlineStr">
        <is>
          <t>Roles, skills and capability development</t>
        </is>
      </c>
      <c r="D317" s="48" t="n">
        <v>1</v>
      </c>
      <c r="E317" s="46" t="inlineStr">
        <is>
          <t>Roles exist in name; responsibilities overlap and gaps are covered informally.</t>
        </is>
      </c>
    </row>
    <row r="318">
      <c r="A318" s="42" t="inlineStr">
        <is>
          <t>GV.2</t>
        </is>
      </c>
      <c r="B318" s="44" t="inlineStr">
        <is>
          <t>GV</t>
        </is>
      </c>
      <c r="C318" s="44" t="inlineStr">
        <is>
          <t>Roles, skills and capability development</t>
        </is>
      </c>
      <c r="D318" s="48" t="n">
        <v>2</v>
      </c>
      <c r="E318" s="46" t="inlineStr">
        <is>
          <t>Job descriptions exist for core SOC roles; detection engineering, threat modeling and emulation are collateral duties.</t>
        </is>
      </c>
    </row>
    <row r="319">
      <c r="A319" s="42" t="inlineStr">
        <is>
          <t>GV.2</t>
        </is>
      </c>
      <c r="B319" s="44" t="inlineStr">
        <is>
          <t>GV</t>
        </is>
      </c>
      <c r="C319" s="44" t="inlineStr">
        <is>
          <t>Roles, skills and capability development</t>
        </is>
      </c>
      <c r="D319" s="48" t="n">
        <v>3</v>
      </c>
      <c r="E319" s="46" t="inlineStr">
        <is>
          <t>Distinct roles are defined and staffed for intelligence, detection engineering, hunting, emulation/purple team and response, with documented responsibilities and a competency framework.</t>
        </is>
      </c>
    </row>
    <row r="320">
      <c r="A320" s="42" t="inlineStr">
        <is>
          <t>GV.2</t>
        </is>
      </c>
      <c r="B320" s="44" t="inlineStr">
        <is>
          <t>GV</t>
        </is>
      </c>
      <c r="C320" s="44" t="inlineStr">
        <is>
          <t>Roles, skills and capability development</t>
        </is>
      </c>
      <c r="D320" s="48" t="n">
        <v>4</v>
      </c>
      <c r="E320" s="46" t="inlineStr">
        <is>
          <t>Skills are assessed against the framework, gaps drive a training plan with budget, and key-person dependency is measured and reduced; succession and cross-training are deliberate.</t>
        </is>
      </c>
    </row>
    <row r="321">
      <c r="A321" s="42" t="inlineStr">
        <is>
          <t>GV.2</t>
        </is>
      </c>
      <c r="B321" s="44" t="inlineStr">
        <is>
          <t>GV</t>
        </is>
      </c>
      <c r="C321" s="44" t="inlineStr">
        <is>
          <t>Roles, skills and capability development</t>
        </is>
      </c>
      <c r="D321" s="48" t="n">
        <v>5</v>
      </c>
      <c r="E321" s="46" t="inlineStr">
        <is>
          <t>Capability development is continuous — internal ranges, rotation between offensive and defensive roles, published research — and retention and competency are measured as leading indicators of capability.</t>
        </is>
      </c>
    </row>
    <row r="322">
      <c r="A322" s="42" t="inlineStr">
        <is>
          <t>GV.3</t>
        </is>
      </c>
      <c r="B322" s="44" t="inlineStr">
        <is>
          <t>GV</t>
        </is>
      </c>
      <c r="C322" s="44" t="inlineStr">
        <is>
          <t>Metrics and performance measurement</t>
        </is>
      </c>
      <c r="D322" s="48" t="n">
        <v>0</v>
      </c>
      <c r="E322" s="46" t="inlineStr">
        <is>
          <t>No metrics beyond what tools display by default.</t>
        </is>
      </c>
    </row>
    <row r="323">
      <c r="A323" s="42" t="inlineStr">
        <is>
          <t>GV.3</t>
        </is>
      </c>
      <c r="B323" s="44" t="inlineStr">
        <is>
          <t>GV</t>
        </is>
      </c>
      <c r="C323" s="44" t="inlineStr">
        <is>
          <t>Metrics and performance measurement</t>
        </is>
      </c>
      <c r="D323" s="48" t="n">
        <v>1</v>
      </c>
      <c r="E323" s="46" t="inlineStr">
        <is>
          <t>Activity counts reported — alerts handled, tickets closed, threats blocked.</t>
        </is>
      </c>
    </row>
    <row r="324">
      <c r="A324" s="42" t="inlineStr">
        <is>
          <t>GV.3</t>
        </is>
      </c>
      <c r="B324" s="44" t="inlineStr">
        <is>
          <t>GV</t>
        </is>
      </c>
      <c r="C324" s="44" t="inlineStr">
        <is>
          <t>Metrics and performance measurement</t>
        </is>
      </c>
      <c r="D324" s="48" t="n">
        <v>2</v>
      </c>
      <c r="E324" s="46" t="inlineStr">
        <is>
          <t>Operational metrics exist (volumes, MTTD, MTTR) with inconsistent definitions and no target.</t>
        </is>
      </c>
    </row>
    <row r="325">
      <c r="A325" s="42" t="inlineStr">
        <is>
          <t>GV.3</t>
        </is>
      </c>
      <c r="B325" s="44" t="inlineStr">
        <is>
          <t>GV</t>
        </is>
      </c>
      <c r="C325" s="44" t="inlineStr">
        <is>
          <t>Metrics and performance measurement</t>
        </is>
      </c>
      <c r="D325" s="48" t="n">
        <v>3</v>
      </c>
      <c r="E325" s="46" t="inlineStr">
        <is>
          <t>A defined metric set covers effectiveness (Validated Coverage Score, detection precision, time from adversary action to detection), efficiency (triage time, automation rate), and programme health (backlog ageing, gap closure), each with a written definition, owner and target.</t>
        </is>
      </c>
    </row>
    <row r="326">
      <c r="A326" s="42" t="inlineStr">
        <is>
          <t>GV.3</t>
        </is>
      </c>
      <c r="B326" s="44" t="inlineStr">
        <is>
          <t>GV</t>
        </is>
      </c>
      <c r="C326" s="44" t="inlineStr">
        <is>
          <t>Metrics and performance measurement</t>
        </is>
      </c>
      <c r="D326" s="48" t="n">
        <v>4</v>
      </c>
      <c r="E326" s="46" t="inlineStr">
        <is>
          <t>Metrics are trended, reviewed in a formal forum, and acted on; the metric set is periodically challenged for gaming and perverse incentives; definitions are stable enough for period-on-period comparison.</t>
        </is>
      </c>
    </row>
    <row r="327">
      <c r="A327" s="42" t="inlineStr">
        <is>
          <t>GV.3</t>
        </is>
      </c>
      <c r="B327" s="44" t="inlineStr">
        <is>
          <t>GV</t>
        </is>
      </c>
      <c r="C327" s="44" t="inlineStr">
        <is>
          <t>Metrics and performance measurement</t>
        </is>
      </c>
      <c r="D327" s="48" t="n">
        <v>5</v>
      </c>
      <c r="E327" s="46" t="inlineStr">
        <is>
          <t>Metrics link measured detection capability to business risk reduction and are used in prioritisation and investment; anti-gaming controls are explicit and metrics are independently verifiable from raw evidence.</t>
        </is>
      </c>
    </row>
    <row r="328">
      <c r="A328" s="42" t="inlineStr">
        <is>
          <t>GV.4</t>
        </is>
      </c>
      <c r="B328" s="44" t="inlineStr">
        <is>
          <t>GV</t>
        </is>
      </c>
      <c r="C328" s="44" t="inlineStr">
        <is>
          <t>Risk and compliance alignment</t>
        </is>
      </c>
      <c r="D328" s="48" t="n">
        <v>0</v>
      </c>
      <c r="E328" s="46" t="inlineStr">
        <is>
          <t>No connection between detection capability and risk management or compliance.</t>
        </is>
      </c>
    </row>
    <row r="329">
      <c r="A329" s="42" t="inlineStr">
        <is>
          <t>GV.4</t>
        </is>
      </c>
      <c r="B329" s="44" t="inlineStr">
        <is>
          <t>GV</t>
        </is>
      </c>
      <c r="C329" s="44" t="inlineStr">
        <is>
          <t>Risk and compliance alignment</t>
        </is>
      </c>
      <c r="D329" s="48" t="n">
        <v>1</v>
      </c>
      <c r="E329" s="46" t="inlineStr">
        <is>
          <t>Compliance obligations are met by assertion; detection is not represented in the risk register.</t>
        </is>
      </c>
    </row>
    <row r="330">
      <c r="A330" s="42" t="inlineStr">
        <is>
          <t>GV.4</t>
        </is>
      </c>
      <c r="B330" s="44" t="inlineStr">
        <is>
          <t>GV</t>
        </is>
      </c>
      <c r="C330" s="44" t="inlineStr">
        <is>
          <t>Risk and compliance alignment</t>
        </is>
      </c>
      <c r="D330" s="48" t="n">
        <v>2</v>
      </c>
      <c r="E330" s="46" t="inlineStr">
        <is>
          <t>Detection appears in the risk register as a generic control; regulatory obligations are tracked separately.</t>
        </is>
      </c>
    </row>
    <row r="331">
      <c r="A331" s="42" t="inlineStr">
        <is>
          <t>GV.4</t>
        </is>
      </c>
      <c r="B331" s="44" t="inlineStr">
        <is>
          <t>GV</t>
        </is>
      </c>
      <c r="C331" s="44" t="inlineStr">
        <is>
          <t>Risk and compliance alignment</t>
        </is>
      </c>
      <c r="D331" s="48" t="n">
        <v>3</v>
      </c>
      <c r="E331" s="46" t="inlineStr">
        <is>
          <t>Detection capability gaps appear as named risks with owners and treatment plans; obligations (NIS2, DORA, sector regulation, contractual) are mapped to specific model sub-capabilities; crosswalks to NIST CSF 2.0 and ISO 27001 are maintained.</t>
        </is>
      </c>
    </row>
    <row r="332">
      <c r="A332" s="42" t="inlineStr">
        <is>
          <t>GV.4</t>
        </is>
      </c>
      <c r="B332" s="44" t="inlineStr">
        <is>
          <t>GV</t>
        </is>
      </c>
      <c r="C332" s="44" t="inlineStr">
        <is>
          <t>Risk and compliance alignment</t>
        </is>
      </c>
      <c r="D332" s="48" t="n">
        <v>4</v>
      </c>
      <c r="E332" s="46" t="inlineStr">
        <is>
          <t>Risk assessments cite measured coverage and validation evidence rather than control existence; residual risk per crown jewel is expressed with reference to the attack trees and validated efficacy scores.</t>
        </is>
      </c>
    </row>
    <row r="333">
      <c r="A333" s="42" t="inlineStr">
        <is>
          <t>GV.4</t>
        </is>
      </c>
      <c r="B333" s="44" t="inlineStr">
        <is>
          <t>GV</t>
        </is>
      </c>
      <c r="C333" s="44" t="inlineStr">
        <is>
          <t>Risk and compliance alignment</t>
        </is>
      </c>
      <c r="D333" s="48" t="n">
        <v>5</v>
      </c>
      <c r="E333" s="46" t="inlineStr">
        <is>
          <t>Detection risk is quantified and integrated with enterprise risk quantification; compliance evidence is a by-product of the operating model rather than a separate exercise.</t>
        </is>
      </c>
    </row>
    <row r="334">
      <c r="A334" s="42" t="inlineStr">
        <is>
          <t>GV.5</t>
        </is>
      </c>
      <c r="B334" s="44" t="inlineStr">
        <is>
          <t>GV</t>
        </is>
      </c>
      <c r="C334" s="44" t="inlineStr">
        <is>
          <t>Executive and board reporting</t>
        </is>
      </c>
      <c r="D334" s="48" t="n">
        <v>0</v>
      </c>
      <c r="E334" s="46" t="inlineStr">
        <is>
          <t>No reporting above the security team.</t>
        </is>
      </c>
    </row>
    <row r="335">
      <c r="A335" s="42" t="inlineStr">
        <is>
          <t>GV.5</t>
        </is>
      </c>
      <c r="B335" s="44" t="inlineStr">
        <is>
          <t>GV</t>
        </is>
      </c>
      <c r="C335" s="44" t="inlineStr">
        <is>
          <t>Executive and board reporting</t>
        </is>
      </c>
      <c r="D335" s="48" t="n">
        <v>1</v>
      </c>
      <c r="E335" s="46" t="inlineStr">
        <is>
          <t>Occasional narrative updates, usually after an incident.</t>
        </is>
      </c>
    </row>
    <row r="336">
      <c r="A336" s="42" t="inlineStr">
        <is>
          <t>GV.5</t>
        </is>
      </c>
      <c r="B336" s="44" t="inlineStr">
        <is>
          <t>GV</t>
        </is>
      </c>
      <c r="C336" s="44" t="inlineStr">
        <is>
          <t>Executive and board reporting</t>
        </is>
      </c>
      <c r="D336" s="48" t="n">
        <v>2</v>
      </c>
      <c r="E336" s="46" t="inlineStr">
        <is>
          <t>Regular reporting of activity volumes and tool status.</t>
        </is>
      </c>
    </row>
    <row r="337">
      <c r="A337" s="42" t="inlineStr">
        <is>
          <t>GV.5</t>
        </is>
      </c>
      <c r="B337" s="44" t="inlineStr">
        <is>
          <t>GV</t>
        </is>
      </c>
      <c r="C337" s="44" t="inlineStr">
        <is>
          <t>Executive and board reporting</t>
        </is>
      </c>
      <c r="D337" s="48" t="n">
        <v>3</v>
      </c>
      <c r="E337" s="46" t="inlineStr">
        <is>
          <t>Reporting states maturity by domain, validated coverage against the prioritised threat profile, known blind spots, and the risks accepted as a result — in business language, with the assumptions stated.</t>
        </is>
      </c>
    </row>
    <row r="338">
      <c r="A338" s="42" t="inlineStr">
        <is>
          <t>GV.5</t>
        </is>
      </c>
      <c r="B338" s="44" t="inlineStr">
        <is>
          <t>GV</t>
        </is>
      </c>
      <c r="C338" s="44" t="inlineStr">
        <is>
          <t>Executive and board reporting</t>
        </is>
      </c>
      <c r="D338" s="48" t="n">
        <v>4</v>
      </c>
      <c r="E338" s="46" t="inlineStr">
        <is>
          <t>Reporting is comparable period on period, includes trend and forecast, distinguishes clearly between what has been tested and what is assumed, and explicitly reports capability that has degraded.</t>
        </is>
      </c>
    </row>
    <row r="339">
      <c r="A339" s="42" t="inlineStr">
        <is>
          <t>GV.5</t>
        </is>
      </c>
      <c r="B339" s="44" t="inlineStr">
        <is>
          <t>GV</t>
        </is>
      </c>
      <c r="C339" s="44" t="inlineStr">
        <is>
          <t>Executive and board reporting</t>
        </is>
      </c>
      <c r="D339" s="48" t="n">
        <v>5</v>
      </c>
      <c r="E339" s="46" t="inlineStr">
        <is>
          <t>Reporting supports investment decisions with modelled risk reduction per option, is independently assured, and includes benchmarking against sector peers where credible data exists.</t>
        </is>
      </c>
    </row>
    <row r="340">
      <c r="A340" s="42" t="inlineStr">
        <is>
          <t>GV.6</t>
        </is>
      </c>
      <c r="B340" s="44" t="inlineStr">
        <is>
          <t>GV</t>
        </is>
      </c>
      <c r="C340" s="44" t="inlineStr">
        <is>
          <t>Continuous improvement cadence</t>
        </is>
      </c>
      <c r="D340" s="48" t="n">
        <v>0</v>
      </c>
      <c r="E340" s="46" t="inlineStr">
        <is>
          <t>Improvement happens only after a serious incident.</t>
        </is>
      </c>
    </row>
    <row r="341">
      <c r="A341" s="42" t="inlineStr">
        <is>
          <t>GV.6</t>
        </is>
      </c>
      <c r="B341" s="44" t="inlineStr">
        <is>
          <t>GV</t>
        </is>
      </c>
      <c r="C341" s="44" t="inlineStr">
        <is>
          <t>Continuous improvement cadence</t>
        </is>
      </c>
      <c r="D341" s="48" t="n">
        <v>1</v>
      </c>
      <c r="E341" s="46" t="inlineStr">
        <is>
          <t>Individuals improve things when time allows.</t>
        </is>
      </c>
    </row>
    <row r="342">
      <c r="A342" s="42" t="inlineStr">
        <is>
          <t>GV.6</t>
        </is>
      </c>
      <c r="B342" s="44" t="inlineStr">
        <is>
          <t>GV</t>
        </is>
      </c>
      <c r="C342" s="44" t="inlineStr">
        <is>
          <t>Continuous improvement cadence</t>
        </is>
      </c>
      <c r="D342" s="48" t="n">
        <v>2</v>
      </c>
      <c r="E342" s="46" t="inlineStr">
        <is>
          <t>An improvement backlog exists but competes unsuccessfully with operational work.</t>
        </is>
      </c>
    </row>
    <row r="343">
      <c r="A343" s="42" t="inlineStr">
        <is>
          <t>GV.6</t>
        </is>
      </c>
      <c r="B343" s="44" t="inlineStr">
        <is>
          <t>GV</t>
        </is>
      </c>
      <c r="C343" s="44" t="inlineStr">
        <is>
          <t>Continuous improvement cadence</t>
        </is>
      </c>
      <c r="D343" s="48" t="n">
        <v>3</v>
      </c>
      <c r="E343" s="46" t="inlineStr">
        <is>
          <t>A defined cadence exists — regular retrospectives, a prioritised improvement backlog with protected capacity, and reassessment against this model at least annually.</t>
        </is>
      </c>
    </row>
    <row r="344">
      <c r="A344" s="42" t="inlineStr">
        <is>
          <t>GV.6</t>
        </is>
      </c>
      <c r="B344" s="44" t="inlineStr">
        <is>
          <t>GV</t>
        </is>
      </c>
      <c r="C344" s="44" t="inlineStr">
        <is>
          <t>Continuous improvement cadence</t>
        </is>
      </c>
      <c r="D344" s="48" t="n">
        <v>4</v>
      </c>
      <c r="E344" s="46" t="inlineStr">
        <is>
          <t>Improvement outcomes are measured against the maturity baseline; reassessment is partly independent to counter self-assessment optimism; regression is investigated as seriously as stagnation.</t>
        </is>
      </c>
    </row>
    <row r="345">
      <c r="A345" s="42" t="inlineStr">
        <is>
          <t>GV.6</t>
        </is>
      </c>
      <c r="B345" s="44" t="inlineStr">
        <is>
          <t>GV</t>
        </is>
      </c>
      <c r="C345" s="44" t="inlineStr">
        <is>
          <t>Continuous improvement cadence</t>
        </is>
      </c>
      <c r="D345" s="48" t="n">
        <v>5</v>
      </c>
      <c r="E345" s="46" t="inlineStr">
        <is>
          <t>Improvement is continuous and data-driven, with capacity formally allocated, cycle times measured, and demonstrable maturity progression across multiple assessment cycles.</t>
        </is>
      </c>
    </row>
    <row r="346">
      <c r="A346" s="42" t="inlineStr">
        <is>
          <t>GV.7</t>
        </is>
      </c>
      <c r="B346" s="44" t="inlineStr">
        <is>
          <t>GV</t>
        </is>
      </c>
      <c r="C346" s="44" t="inlineStr">
        <is>
          <t>Third-party and supply-chain detection</t>
        </is>
      </c>
      <c r="D346" s="48" t="n">
        <v>0</v>
      </c>
      <c r="E346" s="46" t="inlineStr">
        <is>
          <t>Third-party activity is outside the detection scope entirely.</t>
        </is>
      </c>
    </row>
    <row r="347">
      <c r="A347" s="42" t="inlineStr">
        <is>
          <t>GV.7</t>
        </is>
      </c>
      <c r="B347" s="44" t="inlineStr">
        <is>
          <t>GV</t>
        </is>
      </c>
      <c r="C347" s="44" t="inlineStr">
        <is>
          <t>Third-party and supply-chain detection</t>
        </is>
      </c>
      <c r="D347" s="48" t="n">
        <v>1</v>
      </c>
      <c r="E347" s="46" t="inlineStr">
        <is>
          <t>Third-party access exists but is not distinguished in telemetry.</t>
        </is>
      </c>
    </row>
    <row r="348">
      <c r="A348" s="42" t="inlineStr">
        <is>
          <t>GV.7</t>
        </is>
      </c>
      <c r="B348" s="44" t="inlineStr">
        <is>
          <t>GV</t>
        </is>
      </c>
      <c r="C348" s="44" t="inlineStr">
        <is>
          <t>Third-party and supply-chain detection</t>
        </is>
      </c>
      <c r="D348" s="48" t="n">
        <v>2</v>
      </c>
      <c r="E348" s="46" t="inlineStr">
        <is>
          <t>Third-party accounts are identifiable in logs; managed security providers report to defined SLAs that are not verified.</t>
        </is>
      </c>
    </row>
    <row r="349">
      <c r="A349" s="42" t="inlineStr">
        <is>
          <t>GV.7</t>
        </is>
      </c>
      <c r="B349" s="44" t="inlineStr">
        <is>
          <t>GV</t>
        </is>
      </c>
      <c r="C349" s="44" t="inlineStr">
        <is>
          <t>Third-party and supply-chain detection</t>
        </is>
      </c>
      <c r="D349" s="48" t="n">
        <v>3</v>
      </c>
      <c r="E349" s="46" t="inlineStr">
        <is>
          <t>Third-party and vendor access paths are modelled as attack paths, monitored with specific detections, and outsourced detection responsibilities are explicitly divided in a documented responsibility matrix.</t>
        </is>
      </c>
    </row>
    <row r="350">
      <c r="A350" s="42" t="inlineStr">
        <is>
          <t>GV.7</t>
        </is>
      </c>
      <c r="B350" s="44" t="inlineStr">
        <is>
          <t>GV</t>
        </is>
      </c>
      <c r="C350" s="44" t="inlineStr">
        <is>
          <t>Third-party and supply-chain detection</t>
        </is>
      </c>
      <c r="D350" s="48" t="n">
        <v>4</v>
      </c>
      <c r="E350" s="46" t="inlineStr">
        <is>
          <t>Provider performance is verified independently — including by emulation against provider-monitored scope — rather than accepted from their reporting; software supply chain and CI/CD telemetry is covered; fourth-party dependency risk is considered.</t>
        </is>
      </c>
    </row>
    <row r="351">
      <c r="A351" s="42" t="inlineStr">
        <is>
          <t>GV.7</t>
        </is>
      </c>
      <c r="B351" s="44" t="inlineStr">
        <is>
          <t>GV</t>
        </is>
      </c>
      <c r="C351" s="44" t="inlineStr">
        <is>
          <t>Third-party and supply-chain detection</t>
        </is>
      </c>
      <c r="D351" s="48" t="n">
        <v>5</v>
      </c>
      <c r="E351" s="46" t="inlineStr">
        <is>
          <t>Supply-chain compromise scenarios are emulated end to end, detection responsibilities are contractually specified with testable service levels, and provider detection efficacy is measured as part of the coverage score.</t>
        </is>
      </c>
    </row>
  </sheetData>
  <autoFilter ref="A3:E351"/>
  <pageMargins left="0.75" right="0.75" top="1" bottom="1" header="0.5" footer="0.5"/>
</worksheet>
</file>

<file path=xl/worksheets/sheet2.xml><?xml version="1.0" encoding="utf-8"?>
<worksheet xmlns="http://schemas.openxmlformats.org/spreadsheetml/2006/main">
  <sheetPr>
    <outlinePr summaryBelow="1" summaryRight="1"/>
    <pageSetUpPr/>
  </sheetPr>
  <dimension ref="A2:D25"/>
  <sheetViews>
    <sheetView showGridLines="0" workbookViewId="0">
      <selection pane="bottomLeft" activeCell="A1" sqref="A1"/>
    </sheetView>
  </sheetViews>
  <sheetFormatPr baseColWidth="8" defaultRowHeight="15"/>
  <cols>
    <col width="12" customWidth="1" min="1" max="1"/>
    <col width="52" customWidth="1" min="2" max="2"/>
    <col width="12" customWidth="1" min="3" max="3"/>
    <col width="14" customWidth="1" min="4" max="4"/>
  </cols>
  <sheetData>
    <row r="2">
      <c r="B2" s="1" t="inlineStr">
        <is>
          <t>Assessment setup</t>
        </is>
      </c>
    </row>
    <row r="4">
      <c r="B4" s="4" t="inlineStr">
        <is>
          <t>Organisation</t>
        </is>
      </c>
      <c r="C4" s="9" t="inlineStr">
        <is>
          <t>Northgate Financial Services</t>
        </is>
      </c>
    </row>
    <row r="5">
      <c r="B5" s="4" t="inlineStr">
        <is>
          <t>Assessment date</t>
        </is>
      </c>
      <c r="C5" s="9" t="inlineStr">
        <is>
          <t>2026-08-10</t>
        </is>
      </c>
    </row>
    <row r="6">
      <c r="B6" s="4" t="inlineStr">
        <is>
          <t>Assessor(s)</t>
        </is>
      </c>
      <c r="C6" s="9" t="inlineStr">
        <is>
          <t>Name, role</t>
        </is>
      </c>
    </row>
    <row r="7">
      <c r="B7" s="4" t="inlineStr">
        <is>
          <t>Scope statement</t>
        </is>
      </c>
      <c r="C7" s="9" t="inlineStr">
        <is>
          <t>Which entities, regions, business units and platforms are included</t>
        </is>
      </c>
    </row>
    <row r="8">
      <c r="B8" s="4" t="inlineStr">
        <is>
          <t>Explicit exclusions</t>
        </is>
      </c>
      <c r="C8" s="9" t="inlineStr">
        <is>
          <t>What is deliberately out of scope, and who accepted that risk</t>
        </is>
      </c>
    </row>
    <row r="9">
      <c r="B9" s="4" t="inlineStr">
        <is>
          <t>Prioritised threat profile ref.</t>
        </is>
      </c>
      <c r="C9" s="9" t="inlineStr">
        <is>
          <t>Document reference for the actor ranking driving this assessment</t>
        </is>
      </c>
    </row>
    <row r="10">
      <c r="B10" s="4" t="inlineStr">
        <is>
          <t>Target maturity horizon</t>
        </is>
      </c>
      <c r="C10" s="9" t="inlineStr">
        <is>
          <t>e.g. Level 3.5 overall by Q4 2027</t>
        </is>
      </c>
    </row>
    <row r="11">
      <c r="B11" s="4" t="inlineStr">
        <is>
          <t>Previous assessment date</t>
        </is>
      </c>
      <c r="C11" s="9" t="inlineStr">
        <is>
          <t>For period-on-period comparison</t>
        </is>
      </c>
    </row>
    <row r="12">
      <c r="B12" s="4" t="inlineStr">
        <is>
          <t>Previous overall score</t>
        </is>
      </c>
      <c r="C12" s="9" t="inlineStr">
        <is>
          <t>0.00</t>
        </is>
      </c>
    </row>
    <row r="13">
      <c r="B13" s="4" t="inlineStr">
        <is>
          <t>Strict mode (C1/C2/C3)</t>
        </is>
      </c>
      <c r="C13" s="9" t="inlineStr">
        <is>
          <t>Yes</t>
        </is>
      </c>
    </row>
    <row r="15">
      <c r="B15" s="3" t="inlineStr">
        <is>
          <t>Domain weights (edit only with a documented rationale)</t>
        </is>
      </c>
    </row>
    <row r="16" ht="30" customHeight="1">
      <c r="A16" s="10" t="inlineStr">
        <is>
          <t>Domain</t>
        </is>
      </c>
      <c r="B16" s="10" t="inlineStr">
        <is>
          <t>Name</t>
        </is>
      </c>
      <c r="C16" s="10" t="inlineStr">
        <is>
          <t>Weight %</t>
        </is>
      </c>
      <c r="D16" s="10" t="inlineStr">
        <is>
          <t>Target level</t>
        </is>
      </c>
    </row>
    <row r="17">
      <c r="A17" s="6" t="inlineStr">
        <is>
          <t>TI</t>
        </is>
      </c>
      <c r="B17" s="11" t="inlineStr">
        <is>
          <t>Threat Intelligence &amp; Adversary Prioritisation</t>
        </is>
      </c>
      <c r="C17" s="9" t="n">
        <v>12</v>
      </c>
      <c r="D17" s="9" t="n">
        <v>4</v>
      </c>
    </row>
    <row r="18">
      <c r="A18" s="6" t="inlineStr">
        <is>
          <t>TM</t>
        </is>
      </c>
      <c r="B18" s="11" t="inlineStr">
        <is>
          <t>Threat Modeling &amp; Attack Path Analysis</t>
        </is>
      </c>
      <c r="C18" s="9" t="n">
        <v>12</v>
      </c>
      <c r="D18" s="9" t="n">
        <v>4</v>
      </c>
    </row>
    <row r="19">
      <c r="A19" s="6" t="inlineStr">
        <is>
          <t>DC</t>
        </is>
      </c>
      <c r="B19" s="11" t="inlineStr">
        <is>
          <t>Telemetry &amp; Detection Coverage</t>
        </is>
      </c>
      <c r="C19" s="9" t="n">
        <v>14</v>
      </c>
      <c r="D19" s="9" t="n">
        <v>4</v>
      </c>
    </row>
    <row r="20">
      <c r="A20" s="6" t="inlineStr">
        <is>
          <t>DE</t>
        </is>
      </c>
      <c r="B20" s="11" t="inlineStr">
        <is>
          <t>Detection Engineering</t>
        </is>
      </c>
      <c r="C20" s="9" t="n">
        <v>16</v>
      </c>
      <c r="D20" s="9" t="n">
        <v>4</v>
      </c>
    </row>
    <row r="21">
      <c r="A21" s="6" t="inlineStr">
        <is>
          <t>AV</t>
        </is>
      </c>
      <c r="B21" s="11" t="inlineStr">
        <is>
          <t>Adversarial Validation &amp; Emulation</t>
        </is>
      </c>
      <c r="C21" s="9" t="n">
        <v>14</v>
      </c>
      <c r="D21" s="9" t="n">
        <v>4</v>
      </c>
    </row>
    <row r="22">
      <c r="A22" s="6" t="inlineStr">
        <is>
          <t>AA</t>
        </is>
      </c>
      <c r="B22" s="11" t="inlineStr">
        <is>
          <t>Analytics, Automation &amp; Hunting</t>
        </is>
      </c>
      <c r="C22" s="9" t="n">
        <v>12</v>
      </c>
      <c r="D22" s="9" t="n">
        <v>4</v>
      </c>
    </row>
    <row r="23">
      <c r="A23" s="6" t="inlineStr">
        <is>
          <t>IR</t>
        </is>
      </c>
      <c r="B23" s="11" t="inlineStr">
        <is>
          <t>Incident Response &amp; Recovery</t>
        </is>
      </c>
      <c r="C23" s="9" t="n">
        <v>10</v>
      </c>
      <c r="D23" s="9" t="n">
        <v>4</v>
      </c>
    </row>
    <row r="24">
      <c r="A24" s="6" t="inlineStr">
        <is>
          <t>GV</t>
        </is>
      </c>
      <c r="B24" s="11" t="inlineStr">
        <is>
          <t>Governance, Metrics &amp; Continuous Improvement</t>
        </is>
      </c>
      <c r="C24" s="9" t="n">
        <v>10</v>
      </c>
      <c r="D24" s="9" t="n">
        <v>4</v>
      </c>
    </row>
    <row r="25">
      <c r="B25" s="12" t="inlineStr">
        <is>
          <t>Total (must equal 100)</t>
        </is>
      </c>
      <c r="C25" s="12">
        <f>SUM(C17:C24)</f>
        <v/>
      </c>
    </row>
  </sheetData>
  <conditionalFormatting sqref="C25">
    <cfRule type="cellIs" priority="1" operator="notEqual" dxfId="0">
      <formula>100</formula>
    </cfRule>
  </conditionalFormatting>
  <pageMargins left="0.75" right="0.75" top="1" bottom="1" header="0.5" footer="0.5"/>
  <legacyDrawing xmlns:r="http://schemas.openxmlformats.org/officeDocument/2006/relationships" r:id="anysvml"/>
</worksheet>
</file>

<file path=xl/worksheets/sheet3.xml><?xml version="1.0" encoding="utf-8"?>
<worksheet xmlns="http://schemas.openxmlformats.org/spreadsheetml/2006/main">
  <sheetPr>
    <outlinePr summaryBelow="1" summaryRight="1"/>
    <pageSetUpPr/>
  </sheetPr>
  <dimension ref="A1:K15"/>
  <sheetViews>
    <sheetView showGridLines="0" workbookViewId="0">
      <pane ySplit="5" topLeftCell="A6" activePane="bottomLeft" state="frozen"/>
      <selection pane="bottomLeft" activeCell="A1" sqref="A1"/>
    </sheetView>
  </sheetViews>
  <sheetFormatPr baseColWidth="8" defaultRowHeight="15"/>
  <cols>
    <col width="8" customWidth="1" min="1" max="1"/>
    <col width="34" customWidth="1" min="2" max="2"/>
    <col width="62" customWidth="1" min="3" max="3"/>
    <col width="9" customWidth="1" min="4" max="4"/>
    <col width="12" customWidth="1" min="5" max="5"/>
    <col width="8" customWidth="1" min="6" max="6"/>
    <col width="8" customWidth="1" min="7" max="7"/>
    <col width="46" customWidth="1" min="8" max="8"/>
    <col width="20" customWidth="1" min="9" max="9"/>
    <col width="34" customWidth="1" min="10" max="10"/>
    <col width="22" customWidth="1" min="11" max="11"/>
  </cols>
  <sheetData>
    <row r="1">
      <c r="A1" s="1" t="inlineStr">
        <is>
          <t>TI — Threat Intelligence &amp; Adversary Prioritisation</t>
        </is>
      </c>
    </row>
    <row r="2" ht="42" customHeight="1">
      <c r="A2" s="13" t="inlineStr">
        <is>
          <t>Establishes *who* you are defending against and *why*. Without this domain the rest of the model has no input signal — detection becomes vendor-content-driven rather than threat-informed. This domain is scored on the quality of the prioritisation decision, not on the number of feeds consumed.</t>
        </is>
      </c>
    </row>
    <row r="3">
      <c r="A3" s="14" t="inlineStr">
        <is>
          <t>Anti-pattern: A large IOC feed volume with no documented threat profile. Feed count is not intelligence; it is procurement.</t>
        </is>
      </c>
    </row>
    <row r="5" ht="30" customHeight="1">
      <c r="A5" s="10" t="inlineStr">
        <is>
          <t>ID</t>
        </is>
      </c>
      <c r="B5" s="10" t="inlineStr">
        <is>
          <t>Sub-capability</t>
        </is>
      </c>
      <c r="C5" s="10" t="inlineStr">
        <is>
          <t>Assessment question</t>
        </is>
      </c>
      <c r="D5" s="10" t="inlineStr">
        <is>
          <t>Weight %</t>
        </is>
      </c>
      <c r="E5" s="10" t="inlineStr">
        <is>
          <t>Score (0-5 / NA)</t>
        </is>
      </c>
      <c r="F5" s="10" t="inlineStr">
        <is>
          <t>Target</t>
        </is>
      </c>
      <c r="G5" s="10" t="inlineStr">
        <is>
          <t>Gap</t>
        </is>
      </c>
      <c r="H5" s="10" t="inlineStr">
        <is>
          <t>Evidence (required for 4-5)</t>
        </is>
      </c>
      <c r="I5" s="10" t="inlineStr">
        <is>
          <t>Owner</t>
        </is>
      </c>
      <c r="J5" s="10" t="inlineStr">
        <is>
          <t>Notes</t>
        </is>
      </c>
      <c r="K5" s="10" t="inlineStr">
        <is>
          <t>Flag</t>
        </is>
      </c>
    </row>
    <row r="6" ht="46" customHeight="1">
      <c r="A6" s="6" t="inlineStr">
        <is>
          <t>TI.1</t>
        </is>
      </c>
      <c r="B6" s="11" t="inlineStr">
        <is>
          <t>Intelligence requirements and PIRs</t>
        </is>
      </c>
      <c r="C6" s="5" t="inlineStr">
        <is>
          <t>Are there documented, prioritised intelligence requirements that state what the organisation needs to know, tied to business risk and to named decisions?</t>
        </is>
      </c>
      <c r="D6" s="11" t="n">
        <v>18</v>
      </c>
      <c r="E6" s="15" t="n"/>
      <c r="F6" s="15" t="n">
        <v>4</v>
      </c>
      <c r="G6" s="11">
        <f>IF(OR(E6="",E6="NA",F6=""),"",MAX(0,F6-E6))</f>
        <v/>
      </c>
      <c r="H6" s="16" t="n"/>
      <c r="I6" s="15" t="n"/>
      <c r="J6" s="16" t="n"/>
      <c r="K6" s="11">
        <f>IF(OR(E6="",E6="NA"),"",IF(AND(N(E6)&gt;=4,TRIM(H6)=""),"CHALLENGE - no evidence",IF(N(E6)&gt;=F6,"At target","Gap "&amp;TEXT(F6-E6,"0"))))</f>
        <v/>
      </c>
    </row>
    <row r="7" ht="46" customHeight="1">
      <c r="A7" s="6" t="inlineStr">
        <is>
          <t>TI.2</t>
        </is>
      </c>
      <c r="B7" s="11" t="inlineStr">
        <is>
          <t>Threat profile and adversary prioritisation</t>
        </is>
      </c>
      <c r="C7" s="5" t="inlineStr">
        <is>
          <t>Is there a maintained, evidenced threat profile that names the actors, campaigns and behaviours most relevant to this organisation, and ranks them?</t>
        </is>
      </c>
      <c r="D7" s="11" t="n">
        <v>20</v>
      </c>
      <c r="E7" s="15" t="n"/>
      <c r="F7" s="15" t="n">
        <v>4</v>
      </c>
      <c r="G7" s="11">
        <f>IF(OR(E7="",E7="NA",F7=""),"",MAX(0,F7-E7))</f>
        <v/>
      </c>
      <c r="H7" s="16" t="n"/>
      <c r="I7" s="15" t="n"/>
      <c r="J7" s="16" t="n"/>
      <c r="K7" s="11">
        <f>IF(OR(E7="",E7="NA"),"",IF(AND(N(E7)&gt;=4,TRIM(H7)=""),"CHALLENGE - no evidence",IF(N(E7)&gt;=F7,"At target","Gap "&amp;TEXT(F7-E7,"0"))))</f>
        <v/>
      </c>
    </row>
    <row r="8" ht="46" customHeight="1">
      <c r="A8" s="6" t="inlineStr">
        <is>
          <t>TI.3</t>
        </is>
      </c>
      <c r="B8" s="11" t="inlineStr">
        <is>
          <t>Technical CTI ingestion and indicator lifecycle</t>
        </is>
      </c>
      <c r="C8" s="5" t="inlineStr">
        <is>
          <t>Are technical indicators ingested, scored, deployed, aged and retired under a defined lifecycle, with measured operational value?</t>
        </is>
      </c>
      <c r="D8" s="11" t="n">
        <v>14</v>
      </c>
      <c r="E8" s="15" t="n"/>
      <c r="F8" s="15" t="n">
        <v>4</v>
      </c>
      <c r="G8" s="11">
        <f>IF(OR(E8="",E8="NA",F8=""),"",MAX(0,F8-E8))</f>
        <v/>
      </c>
      <c r="H8" s="16" t="n"/>
      <c r="I8" s="15" t="n"/>
      <c r="J8" s="16" t="n"/>
      <c r="K8" s="11">
        <f>IF(OR(E8="",E8="NA"),"",IF(AND(N(E8)&gt;=4,TRIM(H8)=""),"CHALLENGE - no evidence",IF(N(E8)&gt;=F8,"At target","Gap "&amp;TEXT(F8-E8,"0"))))</f>
        <v/>
      </c>
    </row>
    <row r="9" ht="46" customHeight="1">
      <c r="A9" s="6" t="inlineStr">
        <is>
          <t>TI.4</t>
        </is>
      </c>
      <c r="B9" s="11" t="inlineStr">
        <is>
          <t>TTP extraction and ATT&amp;CK mapping discipline</t>
        </is>
      </c>
      <c r="C9" s="5" t="inlineStr">
        <is>
          <t>Is finished reporting systematically decomposed into ATT&amp;CK-mapped adversary behaviours with enough procedural detail to build a detection from?</t>
        </is>
      </c>
      <c r="D9" s="11" t="n">
        <v>18</v>
      </c>
      <c r="E9" s="15" t="n"/>
      <c r="F9" s="15" t="n">
        <v>4</v>
      </c>
      <c r="G9" s="11">
        <f>IF(OR(E9="",E9="NA",F9=""),"",MAX(0,F9-E9))</f>
        <v/>
      </c>
      <c r="H9" s="16" t="n"/>
      <c r="I9" s="15" t="n"/>
      <c r="J9" s="16" t="n"/>
      <c r="K9" s="11">
        <f>IF(OR(E9="",E9="NA"),"",IF(AND(N(E9)&gt;=4,TRIM(H9)=""),"CHALLENGE - no evidence",IF(N(E9)&gt;=F9,"At target","Gap "&amp;TEXT(F9-E9,"0"))))</f>
        <v/>
      </c>
    </row>
    <row r="10" ht="46" customHeight="1">
      <c r="A10" s="6" t="inlineStr">
        <is>
          <t>TI.5</t>
        </is>
      </c>
      <c r="B10" s="11" t="inlineStr">
        <is>
          <t>Intelligence-to-detection tasking</t>
        </is>
      </c>
      <c r="C10" s="5" t="inlineStr">
        <is>
          <t>Does intelligence reliably and measurably produce detection, hunting and emulation work — and can you prove the linkage?</t>
        </is>
      </c>
      <c r="D10" s="11" t="n">
        <v>18</v>
      </c>
      <c r="E10" s="15" t="n"/>
      <c r="F10" s="15" t="n">
        <v>4</v>
      </c>
      <c r="G10" s="11">
        <f>IF(OR(E10="",E10="NA",F10=""),"",MAX(0,F10-E10))</f>
        <v/>
      </c>
      <c r="H10" s="16" t="n"/>
      <c r="I10" s="15" t="n"/>
      <c r="J10" s="16" t="n"/>
      <c r="K10" s="11">
        <f>IF(OR(E10="",E10="NA"),"",IF(AND(N(E10)&gt;=4,TRIM(H10)=""),"CHALLENGE - no evidence",IF(N(E10)&gt;=F10,"At target","Gap "&amp;TEXT(F10-E10,"0"))))</f>
        <v/>
      </c>
    </row>
    <row r="11" ht="46" customHeight="1">
      <c r="A11" s="6" t="inlineStr">
        <is>
          <t>TI.6</t>
        </is>
      </c>
      <c r="B11" s="11" t="inlineStr">
        <is>
          <t>Dissemination, sharing and community contribution</t>
        </is>
      </c>
      <c r="C11" s="5" t="inlineStr">
        <is>
          <t>Is intelligence delivered in the form each consumer can act on, and does the organisation contribute back to sector and community sharing?</t>
        </is>
      </c>
      <c r="D11" s="11" t="n">
        <v>12</v>
      </c>
      <c r="E11" s="15" t="n"/>
      <c r="F11" s="15" t="n">
        <v>4</v>
      </c>
      <c r="G11" s="11">
        <f>IF(OR(E11="",E11="NA",F11=""),"",MAX(0,F11-E11))</f>
        <v/>
      </c>
      <c r="H11" s="16" t="n"/>
      <c r="I11" s="15" t="n"/>
      <c r="J11" s="16" t="n"/>
      <c r="K11" s="11">
        <f>IF(OR(E11="",E11="NA"),"",IF(AND(N(E11)&gt;=4,TRIM(H11)=""),"CHALLENGE - no evidence",IF(N(E11)&gt;=F11,"At target","Gap "&amp;TEXT(F11-E11,"0"))))</f>
        <v/>
      </c>
    </row>
    <row r="13">
      <c r="B13" s="17" t="inlineStr">
        <is>
          <t>Domain score (weighted, in-scope only)</t>
        </is>
      </c>
      <c r="E13" s="18">
        <f>IF(SUMPRODUCT((E6:E11&lt;&gt;"")*(E6:E11&lt;&gt;"NA")*D6:D11)=0,"",SUMPRODUCT((E6:E11&lt;&gt;"")*(E6:E11&lt;&gt;"NA")*D6:D11*N(E6:E11))/SUMPRODUCT((E6:E11&lt;&gt;"")*(E6:E11&lt;&gt;"NA")*D6:D11))</f>
        <v/>
      </c>
      <c r="F13" s="19">
        <f>IF(SUMPRODUCT((F6:F11&lt;&gt;"")*D6:D11)=0,"",SUMPRODUCT(D6:D11*N(F6:F11))/SUMPRODUCT((F6:F11&lt;&gt;"")*D6:D11))</f>
        <v/>
      </c>
      <c r="H13" s="3">
        <f>IF(E13="","",IF(E13&gt;=5,"L5 Adaptive",IF(E13&gt;=4,"L4 Measured &amp; Validated",IF(E13&gt;=3,"L3 Threat-Informed",IF(E13&gt;=2,"L2 Repeatable",IF(E13&gt;=1,"L1 Ad hoc","L0 Absent"))))))</f>
        <v/>
      </c>
    </row>
    <row r="14">
      <c r="B14" s="20" t="inlineStr">
        <is>
          <t>Sub-capabilities scored / not applicable</t>
        </is>
      </c>
      <c r="E14" s="11">
        <f>COUNTIFS(E6:E11,"&lt;&gt;")-COUNTIF(E6:E11,"NA")</f>
        <v/>
      </c>
      <c r="F14" s="11">
        <f>COUNTIF(E6:E11,"NA")</f>
        <v/>
      </c>
    </row>
    <row r="15">
      <c r="B15" s="21" t="inlineStr">
        <is>
          <t>Unevidenced 4s and 5s (downgraded to 3 in the adjusted score)</t>
        </is>
      </c>
      <c r="E15" s="11">
        <f>COUNTIF(K6:K11,"CHALLENGE*")</f>
        <v/>
      </c>
    </row>
  </sheetData>
  <mergeCells count="2">
    <mergeCell ref="A2:K2"/>
    <mergeCell ref="A3:K3"/>
  </mergeCells>
  <conditionalFormatting sqref="K6:K11">
    <cfRule type="cellIs" priority="1" operator="beginsWith" dxfId="1">
      <formula>"CHALLENGE"</formula>
    </cfRule>
  </conditionalFormatting>
  <conditionalFormatting sqref="E6:E11">
    <cfRule type="colorScale" priority="2">
      <colorScale>
        <cfvo type="num" val="0"/>
        <cfvo type="num" val="3"/>
        <cfvo type="num" val="5"/>
        <color rgb="00F4A6A6"/>
        <color rgb="00FFE9A8"/>
        <color rgb="00A8D5B5"/>
      </colorScale>
    </cfRule>
  </conditionalFormatting>
  <dataValidations count="2">
    <dataValidation sqref="E6:E11 E6:E12 E6:E15" showDropDown="0" showInputMessage="0" showErrorMessage="0" allowBlank="1" type="list">
      <formula1>"0,1,2,3,4,5,NA"</formula1>
    </dataValidation>
    <dataValidation sqref="F6:F11 F6:F12 F6:F15" showDropDown="0" showInputMessage="0" showErrorMessage="0" allowBlank="1" type="list">
      <formula1>"0,1,2,3,4,5"</formula1>
    </dataValidation>
  </dataValidations>
  <pageMargins left="0.75" right="0.75" top="1" bottom="1" header="0.5" footer="0.5"/>
  <legacyDrawing xmlns:r="http://schemas.openxmlformats.org/officeDocument/2006/relationships" r:id="anysvml"/>
</worksheet>
</file>

<file path=xl/worksheets/sheet4.xml><?xml version="1.0" encoding="utf-8"?>
<worksheet xmlns="http://schemas.openxmlformats.org/spreadsheetml/2006/main">
  <sheetPr>
    <outlinePr summaryBelow="1" summaryRight="1"/>
    <pageSetUpPr/>
  </sheetPr>
  <dimension ref="A1:K16"/>
  <sheetViews>
    <sheetView showGridLines="0" workbookViewId="0">
      <pane ySplit="5" topLeftCell="A6" activePane="bottomLeft" state="frozen"/>
      <selection pane="bottomLeft" activeCell="A1" sqref="A1"/>
    </sheetView>
  </sheetViews>
  <sheetFormatPr baseColWidth="8" defaultRowHeight="15"/>
  <cols>
    <col width="8" customWidth="1" min="1" max="1"/>
    <col width="34" customWidth="1" min="2" max="2"/>
    <col width="62" customWidth="1" min="3" max="3"/>
    <col width="9" customWidth="1" min="4" max="4"/>
    <col width="12" customWidth="1" min="5" max="5"/>
    <col width="8" customWidth="1" min="6" max="6"/>
    <col width="8" customWidth="1" min="7" max="7"/>
    <col width="46" customWidth="1" min="8" max="8"/>
    <col width="20" customWidth="1" min="9" max="9"/>
    <col width="34" customWidth="1" min="10" max="10"/>
    <col width="22" customWidth="1" min="11" max="11"/>
  </cols>
  <sheetData>
    <row r="1">
      <c r="A1" s="1" t="inlineStr">
        <is>
          <t>TM — Threat Modeling &amp; Attack Path Analysis</t>
        </is>
      </c>
    </row>
    <row r="2" ht="42" customHeight="1">
      <c r="A2" s="13" t="inlineStr">
        <is>
          <t>Converts "which adversary" into "which path through *our* estate". Threat intelligence tells you what an adversary does in general; threat modeling and attack path analysis tell you what that behaviour looks like against your specific architecture, identities and crown jewels. This is the domain that stops ATT&amp;CK coverage from being a generic checklist.</t>
        </is>
      </c>
    </row>
    <row r="3">
      <c r="A3" s="14" t="inlineStr">
        <is>
          <t>Anti-pattern: A threat model produced once for an audit, in a diagram tool, never revisited, and never referenced by a single detection rule.</t>
        </is>
      </c>
    </row>
    <row r="5" ht="30" customHeight="1">
      <c r="A5" s="10" t="inlineStr">
        <is>
          <t>ID</t>
        </is>
      </c>
      <c r="B5" s="10" t="inlineStr">
        <is>
          <t>Sub-capability</t>
        </is>
      </c>
      <c r="C5" s="10" t="inlineStr">
        <is>
          <t>Assessment question</t>
        </is>
      </c>
      <c r="D5" s="10" t="inlineStr">
        <is>
          <t>Weight %</t>
        </is>
      </c>
      <c r="E5" s="10" t="inlineStr">
        <is>
          <t>Score (0-5 / NA)</t>
        </is>
      </c>
      <c r="F5" s="10" t="inlineStr">
        <is>
          <t>Target</t>
        </is>
      </c>
      <c r="G5" s="10" t="inlineStr">
        <is>
          <t>Gap</t>
        </is>
      </c>
      <c r="H5" s="10" t="inlineStr">
        <is>
          <t>Evidence (required for 4-5)</t>
        </is>
      </c>
      <c r="I5" s="10" t="inlineStr">
        <is>
          <t>Owner</t>
        </is>
      </c>
      <c r="J5" s="10" t="inlineStr">
        <is>
          <t>Notes</t>
        </is>
      </c>
      <c r="K5" s="10" t="inlineStr">
        <is>
          <t>Flag</t>
        </is>
      </c>
    </row>
    <row r="6" ht="46" customHeight="1">
      <c r="A6" s="6" t="inlineStr">
        <is>
          <t>TM.1</t>
        </is>
      </c>
      <c r="B6" s="11" t="inlineStr">
        <is>
          <t>Asset, identity and crown-jewel identification</t>
        </is>
      </c>
      <c r="C6" s="5" t="inlineStr">
        <is>
          <t>Do you know what you are actually protecting — the systems, data, identities and business processes whose compromise would matter most?</t>
        </is>
      </c>
      <c r="D6" s="11" t="n">
        <v>13</v>
      </c>
      <c r="E6" s="15" t="n"/>
      <c r="F6" s="15" t="n">
        <v>4</v>
      </c>
      <c r="G6" s="11">
        <f>IF(OR(E6="",E6="NA",F6=""),"",MAX(0,F6-E6))</f>
        <v/>
      </c>
      <c r="H6" s="16" t="n"/>
      <c r="I6" s="15" t="n"/>
      <c r="J6" s="16" t="n"/>
      <c r="K6" s="11">
        <f>IF(OR(E6="",E6="NA"),"",IF(AND(N(E6)&gt;=4,TRIM(H6)=""),"CHALLENGE - no evidence",IF(N(E6)&gt;=F6,"At target","Gap "&amp;TEXT(F6-E6,"0"))))</f>
        <v/>
      </c>
    </row>
    <row r="7" ht="46" customHeight="1">
      <c r="A7" s="6" t="inlineStr">
        <is>
          <t>TM.2</t>
        </is>
      </c>
      <c r="B7" s="11" t="inlineStr">
        <is>
          <t>System and data-flow threat modeling</t>
        </is>
      </c>
      <c r="C7" s="5" t="inlineStr">
        <is>
          <t>Are systems threat-modelled using a recognised structured method, and does that modelling happen at the right point in the delivery lifecycle?</t>
        </is>
      </c>
      <c r="D7" s="11" t="n">
        <v>16</v>
      </c>
      <c r="E7" s="15" t="n"/>
      <c r="F7" s="15" t="n">
        <v>4</v>
      </c>
      <c r="G7" s="11">
        <f>IF(OR(E7="",E7="NA",F7=""),"",MAX(0,F7-E7))</f>
        <v/>
      </c>
      <c r="H7" s="16" t="n"/>
      <c r="I7" s="15" t="n"/>
      <c r="J7" s="16" t="n"/>
      <c r="K7" s="11">
        <f>IF(OR(E7="",E7="NA"),"",IF(AND(N(E7)&gt;=4,TRIM(H7)=""),"CHALLENGE - no evidence",IF(N(E7)&gt;=F7,"At target","Gap "&amp;TEXT(F7-E7,"0"))))</f>
        <v/>
      </c>
    </row>
    <row r="8" ht="46" customHeight="1">
      <c r="A8" s="6" t="inlineStr">
        <is>
          <t>TM.7</t>
        </is>
      </c>
      <c r="B8" s="11" t="inlineStr">
        <is>
          <t>Attack surface enumeration</t>
        </is>
      </c>
      <c r="C8" s="5" t="inlineStr">
        <is>
          <t>Do you continuously know every way in — external exposure, APIs, SaaS tenants, cloud services, identity federation, shadow IT and third-party ingress — so attack trees are rooted in reality rather than in the architecture diagram?</t>
        </is>
      </c>
      <c r="D8" s="11" t="n">
        <v>14</v>
      </c>
      <c r="E8" s="15" t="n"/>
      <c r="F8" s="15" t="n">
        <v>4</v>
      </c>
      <c r="G8" s="11">
        <f>IF(OR(E8="",E8="NA",F8=""),"",MAX(0,F8-E8))</f>
        <v/>
      </c>
      <c r="H8" s="16" t="n"/>
      <c r="I8" s="15" t="n"/>
      <c r="J8" s="16" t="n"/>
      <c r="K8" s="11">
        <f>IF(OR(E8="",E8="NA"),"",IF(AND(N(E8)&gt;=4,TRIM(H8)=""),"CHALLENGE - no evidence",IF(N(E8)&gt;=F8,"At target","Gap "&amp;TEXT(F8-E8,"0"))))</f>
        <v/>
      </c>
    </row>
    <row r="9" ht="46" customHeight="1">
      <c r="A9" s="6" t="inlineStr">
        <is>
          <t>TM.3</t>
        </is>
      </c>
      <c r="B9" s="11" t="inlineStr">
        <is>
          <t>Attack tree construction</t>
        </is>
      </c>
      <c r="C9" s="5" t="inlineStr">
        <is>
          <t>Are attack trees built for the objectives that matter — decomposing an adversary goal into the alternative branches by which it can be achieved — and are all branches carried through to a detection decision?</t>
        </is>
      </c>
      <c r="D9" s="11" t="n">
        <v>16</v>
      </c>
      <c r="E9" s="15" t="n"/>
      <c r="F9" s="15" t="n">
        <v>4</v>
      </c>
      <c r="G9" s="11">
        <f>IF(OR(E9="",E9="NA",F9=""),"",MAX(0,F9-E9))</f>
        <v/>
      </c>
      <c r="H9" s="16" t="n"/>
      <c r="I9" s="15" t="n"/>
      <c r="J9" s="16" t="n"/>
      <c r="K9" s="11">
        <f>IF(OR(E9="",E9="NA"),"",IF(AND(N(E9)&gt;=4,TRIM(H9)=""),"CHALLENGE - no evidence",IF(N(E9)&gt;=F9,"At target","Gap "&amp;TEXT(F9-E9,"0"))))</f>
        <v/>
      </c>
    </row>
    <row r="10" ht="46" customHeight="1">
      <c r="A10" s="6" t="inlineStr">
        <is>
          <t>TM.4</t>
        </is>
      </c>
      <c r="B10" s="11" t="inlineStr">
        <is>
          <t>Attack path and exposure analysis</t>
        </is>
      </c>
      <c r="C10" s="5" t="inlineStr">
        <is>
          <t>Do you analyse real, computed attack paths through identity, network and cloud relationships in the live estate — not only hypothetical ones?</t>
        </is>
      </c>
      <c r="D10" s="11" t="n">
        <v>15</v>
      </c>
      <c r="E10" s="15" t="n"/>
      <c r="F10" s="15" t="n">
        <v>4</v>
      </c>
      <c r="G10" s="11">
        <f>IF(OR(E10="",E10="NA",F10=""),"",MAX(0,F10-E10))</f>
        <v/>
      </c>
      <c r="H10" s="16" t="n"/>
      <c r="I10" s="15" t="n"/>
      <c r="J10" s="16" t="n"/>
      <c r="K10" s="11">
        <f>IF(OR(E10="",E10="NA"),"",IF(AND(N(E10)&gt;=4,TRIM(H10)=""),"CHALLENGE - no evidence",IF(N(E10)&gt;=F10,"At target","Gap "&amp;TEXT(F10-E10,"0"))))</f>
        <v/>
      </c>
    </row>
    <row r="11" ht="46" customHeight="1">
      <c r="A11" s="6" t="inlineStr">
        <is>
          <t>TM.5</t>
        </is>
      </c>
      <c r="B11" s="11" t="inlineStr">
        <is>
          <t>Abuse cases to detection requirements traceability</t>
        </is>
      </c>
      <c r="C11" s="5" t="inlineStr">
        <is>
          <t>Can you trace a specific detection rule back to the threat model or attack tree node that justified it — and identify model nodes with no detection?</t>
        </is>
      </c>
      <c r="D11" s="11" t="n">
        <v>14</v>
      </c>
      <c r="E11" s="15" t="n"/>
      <c r="F11" s="15" t="n">
        <v>4</v>
      </c>
      <c r="G11" s="11">
        <f>IF(OR(E11="",E11="NA",F11=""),"",MAX(0,F11-E11))</f>
        <v/>
      </c>
      <c r="H11" s="16" t="n"/>
      <c r="I11" s="15" t="n"/>
      <c r="J11" s="16" t="n"/>
      <c r="K11" s="11">
        <f>IF(OR(E11="",E11="NA"),"",IF(AND(N(E11)&gt;=4,TRIM(H11)=""),"CHALLENGE - no evidence",IF(N(E11)&gt;=F11,"At target","Gap "&amp;TEXT(F11-E11,"0"))))</f>
        <v/>
      </c>
    </row>
    <row r="12" ht="46" customHeight="1">
      <c r="A12" s="6" t="inlineStr">
        <is>
          <t>TM.6</t>
        </is>
      </c>
      <c r="B12" s="11" t="inlineStr">
        <is>
          <t>Model maintenance and change triggers</t>
        </is>
      </c>
      <c r="C12" s="5" t="inlineStr">
        <is>
          <t>Are threat models, attack trees and path analyses kept alive by defined triggers, or do they decay silently after first publication?</t>
        </is>
      </c>
      <c r="D12" s="11" t="n">
        <v>12</v>
      </c>
      <c r="E12" s="15" t="n"/>
      <c r="F12" s="15" t="n">
        <v>4</v>
      </c>
      <c r="G12" s="11">
        <f>IF(OR(E12="",E12="NA",F12=""),"",MAX(0,F12-E12))</f>
        <v/>
      </c>
      <c r="H12" s="16" t="n"/>
      <c r="I12" s="15" t="n"/>
      <c r="J12" s="16" t="n"/>
      <c r="K12" s="11">
        <f>IF(OR(E12="",E12="NA"),"",IF(AND(N(E12)&gt;=4,TRIM(H12)=""),"CHALLENGE - no evidence",IF(N(E12)&gt;=F12,"At target","Gap "&amp;TEXT(F12-E12,"0"))))</f>
        <v/>
      </c>
    </row>
    <row r="14">
      <c r="B14" s="17" t="inlineStr">
        <is>
          <t>Domain score (weighted, in-scope only)</t>
        </is>
      </c>
      <c r="E14" s="18">
        <f>IF(SUMPRODUCT((E6:E12&lt;&gt;"")*(E6:E12&lt;&gt;"NA")*D6:D12)=0,"",SUMPRODUCT((E6:E12&lt;&gt;"")*(E6:E12&lt;&gt;"NA")*D6:D12*N(E6:E12))/SUMPRODUCT((E6:E12&lt;&gt;"")*(E6:E12&lt;&gt;"NA")*D6:D12))</f>
        <v/>
      </c>
      <c r="F14" s="19">
        <f>IF(SUMPRODUCT((F6:F12&lt;&gt;"")*D6:D12)=0,"",SUMPRODUCT(D6:D12*N(F6:F12))/SUMPRODUCT((F6:F12&lt;&gt;"")*D6:D12))</f>
        <v/>
      </c>
      <c r="H14" s="3">
        <f>IF(E14="","",IF(E14&gt;=5,"L5 Adaptive",IF(E14&gt;=4,"L4 Measured &amp; Validated",IF(E14&gt;=3,"L3 Threat-Informed",IF(E14&gt;=2,"L2 Repeatable",IF(E14&gt;=1,"L1 Ad hoc","L0 Absent"))))))</f>
        <v/>
      </c>
    </row>
    <row r="15">
      <c r="B15" s="20" t="inlineStr">
        <is>
          <t>Sub-capabilities scored / not applicable</t>
        </is>
      </c>
      <c r="E15" s="11">
        <f>COUNTIFS(E6:E12,"&lt;&gt;")-COUNTIF(E6:E12,"NA")</f>
        <v/>
      </c>
      <c r="F15" s="11">
        <f>COUNTIF(E6:E12,"NA")</f>
        <v/>
      </c>
    </row>
    <row r="16">
      <c r="B16" s="21" t="inlineStr">
        <is>
          <t>Unevidenced 4s and 5s (downgraded to 3 in the adjusted score)</t>
        </is>
      </c>
      <c r="E16" s="11">
        <f>COUNTIF(K6:K12,"CHALLENGE*")</f>
        <v/>
      </c>
    </row>
  </sheetData>
  <mergeCells count="2">
    <mergeCell ref="A2:K2"/>
    <mergeCell ref="A3:K3"/>
  </mergeCells>
  <conditionalFormatting sqref="K6:K12">
    <cfRule type="cellIs" priority="1" operator="beginsWith" dxfId="1">
      <formula>"CHALLENGE"</formula>
    </cfRule>
  </conditionalFormatting>
  <conditionalFormatting sqref="E6:E12">
    <cfRule type="colorScale" priority="2">
      <colorScale>
        <cfvo type="num" val="0"/>
        <cfvo type="num" val="3"/>
        <cfvo type="num" val="5"/>
        <color rgb="00F4A6A6"/>
        <color rgb="00FFE9A8"/>
        <color rgb="00A8D5B5"/>
      </colorScale>
    </cfRule>
  </conditionalFormatting>
  <dataValidations count="2">
    <dataValidation sqref="E6:E11 E6:E12 E6:E15" showDropDown="0" showInputMessage="0" showErrorMessage="0" allowBlank="1" type="list">
      <formula1>"0,1,2,3,4,5,NA"</formula1>
    </dataValidation>
    <dataValidation sqref="F6:F11 F6:F12 F6:F15" showDropDown="0" showInputMessage="0" showErrorMessage="0" allowBlank="1" type="list">
      <formula1>"0,1,2,3,4,5"</formula1>
    </dataValidation>
  </dataValidations>
  <pageMargins left="0.75" right="0.75" top="1" bottom="1" header="0.5" footer="0.5"/>
  <legacyDrawing xmlns:r="http://schemas.openxmlformats.org/officeDocument/2006/relationships" r:id="anysvml"/>
</worksheet>
</file>

<file path=xl/worksheets/sheet5.xml><?xml version="1.0" encoding="utf-8"?>
<worksheet xmlns="http://schemas.openxmlformats.org/spreadsheetml/2006/main">
  <sheetPr>
    <outlinePr summaryBelow="1" summaryRight="1"/>
    <pageSetUpPr/>
  </sheetPr>
  <dimension ref="A1:K15"/>
  <sheetViews>
    <sheetView showGridLines="0" workbookViewId="0">
      <pane ySplit="5" topLeftCell="A6" activePane="bottomLeft" state="frozen"/>
      <selection pane="bottomLeft" activeCell="A1" sqref="A1"/>
    </sheetView>
  </sheetViews>
  <sheetFormatPr baseColWidth="8" defaultRowHeight="15"/>
  <cols>
    <col width="8" customWidth="1" min="1" max="1"/>
    <col width="34" customWidth="1" min="2" max="2"/>
    <col width="62" customWidth="1" min="3" max="3"/>
    <col width="9" customWidth="1" min="4" max="4"/>
    <col width="12" customWidth="1" min="5" max="5"/>
    <col width="8" customWidth="1" min="6" max="6"/>
    <col width="8" customWidth="1" min="7" max="7"/>
    <col width="46" customWidth="1" min="8" max="8"/>
    <col width="20" customWidth="1" min="9" max="9"/>
    <col width="34" customWidth="1" min="10" max="10"/>
    <col width="22" customWidth="1" min="11" max="11"/>
  </cols>
  <sheetData>
    <row r="1">
      <c r="A1" s="1" t="inlineStr">
        <is>
          <t>DC — Telemetry &amp; Detection Coverage</t>
        </is>
      </c>
    </row>
    <row r="2" ht="42" customHeight="1">
      <c r="A2" s="13" t="inlineStr">
        <is>
          <t>Detection is bounded by visibility. This domain measures whether the right telemetry exists, whether it is trustworthy, and whether ATT&amp;CK coverage claims are grounded in data rather than in a spreadsheet of intentions.</t>
        </is>
      </c>
    </row>
    <row r="3">
      <c r="A3" s="14" t="inlineStr">
        <is>
          <t>Anti-pattern: A green ATT&amp;CK Navigator layer produced by counting rule names, with no check that the underlying data components are actually collected and healthy.</t>
        </is>
      </c>
    </row>
    <row r="5" ht="30" customHeight="1">
      <c r="A5" s="10" t="inlineStr">
        <is>
          <t>ID</t>
        </is>
      </c>
      <c r="B5" s="10" t="inlineStr">
        <is>
          <t>Sub-capability</t>
        </is>
      </c>
      <c r="C5" s="10" t="inlineStr">
        <is>
          <t>Assessment question</t>
        </is>
      </c>
      <c r="D5" s="10" t="inlineStr">
        <is>
          <t>Weight %</t>
        </is>
      </c>
      <c r="E5" s="10" t="inlineStr">
        <is>
          <t>Score (0-5 / NA)</t>
        </is>
      </c>
      <c r="F5" s="10" t="inlineStr">
        <is>
          <t>Target</t>
        </is>
      </c>
      <c r="G5" s="10" t="inlineStr">
        <is>
          <t>Gap</t>
        </is>
      </c>
      <c r="H5" s="10" t="inlineStr">
        <is>
          <t>Evidence (required for 4-5)</t>
        </is>
      </c>
      <c r="I5" s="10" t="inlineStr">
        <is>
          <t>Owner</t>
        </is>
      </c>
      <c r="J5" s="10" t="inlineStr">
        <is>
          <t>Notes</t>
        </is>
      </c>
      <c r="K5" s="10" t="inlineStr">
        <is>
          <t>Flag</t>
        </is>
      </c>
    </row>
    <row r="6" ht="46" customHeight="1">
      <c r="A6" s="6" t="inlineStr">
        <is>
          <t>DC.1</t>
        </is>
      </c>
      <c r="B6" s="11" t="inlineStr">
        <is>
          <t>Log source inventory and ownership</t>
        </is>
      </c>
      <c r="C6" s="5" t="inlineStr">
        <is>
          <t>Is there a complete, owned inventory of telemetry sources with their scope, coverage percentage and criticality?</t>
        </is>
      </c>
      <c r="D6" s="11" t="n">
        <v>14</v>
      </c>
      <c r="E6" s="15" t="n"/>
      <c r="F6" s="15" t="n">
        <v>4</v>
      </c>
      <c r="G6" s="11">
        <f>IF(OR(E6="",E6="NA",F6=""),"",MAX(0,F6-E6))</f>
        <v/>
      </c>
      <c r="H6" s="16" t="n"/>
      <c r="I6" s="15" t="n"/>
      <c r="J6" s="16" t="n"/>
      <c r="K6" s="11">
        <f>IF(OR(E6="",E6="NA"),"",IF(AND(N(E6)&gt;=4,TRIM(H6)=""),"CHALLENGE - no evidence",IF(N(E6)&gt;=F6,"At target","Gap "&amp;TEXT(F6-E6,"0"))))</f>
        <v/>
      </c>
    </row>
    <row r="7" ht="46" customHeight="1">
      <c r="A7" s="6" t="inlineStr">
        <is>
          <t>DC.2</t>
        </is>
      </c>
      <c r="B7" s="11" t="inlineStr">
        <is>
          <t>Telemetry quality, completeness and timeliness</t>
        </is>
      </c>
      <c r="C7" s="5" t="inlineStr">
        <is>
          <t>Do you measure whether the data arriving is complete, correctly parsed, timely and unaltered — and do you alert when it is not?</t>
        </is>
      </c>
      <c r="D7" s="11" t="n">
        <v>18</v>
      </c>
      <c r="E7" s="15" t="n"/>
      <c r="F7" s="15" t="n">
        <v>4</v>
      </c>
      <c r="G7" s="11">
        <f>IF(OR(E7="",E7="NA",F7=""),"",MAX(0,F7-E7))</f>
        <v/>
      </c>
      <c r="H7" s="16" t="n"/>
      <c r="I7" s="15" t="n"/>
      <c r="J7" s="16" t="n"/>
      <c r="K7" s="11">
        <f>IF(OR(E7="",E7="NA"),"",IF(AND(N(E7)&gt;=4,TRIM(H7)=""),"CHALLENGE - no evidence",IF(N(E7)&gt;=F7,"At target","Gap "&amp;TEXT(F7-E7,"0"))))</f>
        <v/>
      </c>
    </row>
    <row r="8" ht="46" customHeight="1">
      <c r="A8" s="6" t="inlineStr">
        <is>
          <t>DC.3</t>
        </is>
      </c>
      <c r="B8" s="11" t="inlineStr">
        <is>
          <t>Normalisation and data model discipline</t>
        </is>
      </c>
      <c r="C8" s="5" t="inlineStr">
        <is>
          <t>Is telemetry normalised to a documented, versioned data model so detections are portable and analysts are not re-learning field names per source?</t>
        </is>
      </c>
      <c r="D8" s="11" t="n">
        <v>14</v>
      </c>
      <c r="E8" s="15" t="n"/>
      <c r="F8" s="15" t="n">
        <v>4</v>
      </c>
      <c r="G8" s="11">
        <f>IF(OR(E8="",E8="NA",F8=""),"",MAX(0,F8-E8))</f>
        <v/>
      </c>
      <c r="H8" s="16" t="n"/>
      <c r="I8" s="15" t="n"/>
      <c r="J8" s="16" t="n"/>
      <c r="K8" s="11">
        <f>IF(OR(E8="",E8="NA"),"",IF(AND(N(E8)&gt;=4,TRIM(H8)=""),"CHALLENGE - no evidence",IF(N(E8)&gt;=F8,"At target","Gap "&amp;TEXT(F8-E8,"0"))))</f>
        <v/>
      </c>
    </row>
    <row r="9" ht="46" customHeight="1">
      <c r="A9" s="6" t="inlineStr">
        <is>
          <t>DC.4</t>
        </is>
      </c>
      <c r="B9" s="11" t="inlineStr">
        <is>
          <t>ATT&amp;CK technique coverage measurement</t>
        </is>
      </c>
      <c r="C9" s="5" t="inlineStr">
        <is>
          <t>Is coverage measured honestly at technique and sub-technique level, grounded in data-component availability and detection validity — not in rule counts?</t>
        </is>
      </c>
      <c r="D9" s="11" t="n">
        <v>20</v>
      </c>
      <c r="E9" s="15" t="n"/>
      <c r="F9" s="15" t="n">
        <v>4</v>
      </c>
      <c r="G9" s="11">
        <f>IF(OR(E9="",E9="NA",F9=""),"",MAX(0,F9-E9))</f>
        <v/>
      </c>
      <c r="H9" s="16" t="n"/>
      <c r="I9" s="15" t="n"/>
      <c r="J9" s="16" t="n"/>
      <c r="K9" s="11">
        <f>IF(OR(E9="",E9="NA"),"",IF(AND(N(E9)&gt;=4,TRIM(H9)=""),"CHALLENGE - no evidence",IF(N(E9)&gt;=F9,"At target","Gap "&amp;TEXT(F9-E9,"0"))))</f>
        <v/>
      </c>
    </row>
    <row r="10" ht="46" customHeight="1">
      <c r="A10" s="6" t="inlineStr">
        <is>
          <t>DC.5</t>
        </is>
      </c>
      <c r="B10" s="11" t="inlineStr">
        <is>
          <t>Coverage breadth across attack surfaces</t>
        </is>
      </c>
      <c r="C10" s="5" t="inlineStr">
        <is>
          <t>Does visibility extend across every surface the prioritised adversaries use — endpoint, identity, cloud control plane, SaaS, network, email, application, container, OT/IoT and third-party — rather than concentrating on endpoint?</t>
        </is>
      </c>
      <c r="D10" s="11" t="n">
        <v>20</v>
      </c>
      <c r="E10" s="15" t="n"/>
      <c r="F10" s="15" t="n">
        <v>4</v>
      </c>
      <c r="G10" s="11">
        <f>IF(OR(E10="",E10="NA",F10=""),"",MAX(0,F10-E10))</f>
        <v/>
      </c>
      <c r="H10" s="16" t="n"/>
      <c r="I10" s="15" t="n"/>
      <c r="J10" s="16" t="n"/>
      <c r="K10" s="11">
        <f>IF(OR(E10="",E10="NA"),"",IF(AND(N(E10)&gt;=4,TRIM(H10)=""),"CHALLENGE - no evidence",IF(N(E10)&gt;=F10,"At target","Gap "&amp;TEXT(F10-E10,"0"))))</f>
        <v/>
      </c>
    </row>
    <row r="11" ht="46" customHeight="1">
      <c r="A11" s="6" t="inlineStr">
        <is>
          <t>DC.6</t>
        </is>
      </c>
      <c r="B11" s="11" t="inlineStr">
        <is>
          <t>Visibility gap management</t>
        </is>
      </c>
      <c r="C11" s="5" t="inlineStr">
        <is>
          <t>Are known blind spots recorded, prioritised, costed and driven to closure — or quietly tolerated?</t>
        </is>
      </c>
      <c r="D11" s="11" t="n">
        <v>14</v>
      </c>
      <c r="E11" s="15" t="n"/>
      <c r="F11" s="15" t="n">
        <v>4</v>
      </c>
      <c r="G11" s="11">
        <f>IF(OR(E11="",E11="NA",F11=""),"",MAX(0,F11-E11))</f>
        <v/>
      </c>
      <c r="H11" s="16" t="n"/>
      <c r="I11" s="15" t="n"/>
      <c r="J11" s="16" t="n"/>
      <c r="K11" s="11">
        <f>IF(OR(E11="",E11="NA"),"",IF(AND(N(E11)&gt;=4,TRIM(H11)=""),"CHALLENGE - no evidence",IF(N(E11)&gt;=F11,"At target","Gap "&amp;TEXT(F11-E11,"0"))))</f>
        <v/>
      </c>
    </row>
    <row r="13">
      <c r="B13" s="17" t="inlineStr">
        <is>
          <t>Domain score (weighted, in-scope only)</t>
        </is>
      </c>
      <c r="E13" s="18">
        <f>IF(SUMPRODUCT((E6:E11&lt;&gt;"")*(E6:E11&lt;&gt;"NA")*D6:D11)=0,"",SUMPRODUCT((E6:E11&lt;&gt;"")*(E6:E11&lt;&gt;"NA")*D6:D11*N(E6:E11))/SUMPRODUCT((E6:E11&lt;&gt;"")*(E6:E11&lt;&gt;"NA")*D6:D11))</f>
        <v/>
      </c>
      <c r="F13" s="19">
        <f>IF(SUMPRODUCT((F6:F11&lt;&gt;"")*D6:D11)=0,"",SUMPRODUCT(D6:D11*N(F6:F11))/SUMPRODUCT((F6:F11&lt;&gt;"")*D6:D11))</f>
        <v/>
      </c>
      <c r="H13" s="3">
        <f>IF(E13="","",IF(E13&gt;=5,"L5 Adaptive",IF(E13&gt;=4,"L4 Measured &amp; Validated",IF(E13&gt;=3,"L3 Threat-Informed",IF(E13&gt;=2,"L2 Repeatable",IF(E13&gt;=1,"L1 Ad hoc","L0 Absent"))))))</f>
        <v/>
      </c>
    </row>
    <row r="14">
      <c r="B14" s="20" t="inlineStr">
        <is>
          <t>Sub-capabilities scored / not applicable</t>
        </is>
      </c>
      <c r="E14" s="11">
        <f>COUNTIFS(E6:E11,"&lt;&gt;")-COUNTIF(E6:E11,"NA")</f>
        <v/>
      </c>
      <c r="F14" s="11">
        <f>COUNTIF(E6:E11,"NA")</f>
        <v/>
      </c>
    </row>
    <row r="15">
      <c r="B15" s="21" t="inlineStr">
        <is>
          <t>Unevidenced 4s and 5s (downgraded to 3 in the adjusted score)</t>
        </is>
      </c>
      <c r="E15" s="11">
        <f>COUNTIF(K6:K11,"CHALLENGE*")</f>
        <v/>
      </c>
    </row>
  </sheetData>
  <mergeCells count="2">
    <mergeCell ref="A2:K2"/>
    <mergeCell ref="A3:K3"/>
  </mergeCells>
  <conditionalFormatting sqref="K6:K11">
    <cfRule type="cellIs" priority="1" operator="beginsWith" dxfId="1">
      <formula>"CHALLENGE"</formula>
    </cfRule>
  </conditionalFormatting>
  <conditionalFormatting sqref="E6:E11">
    <cfRule type="colorScale" priority="2">
      <colorScale>
        <cfvo type="num" val="0"/>
        <cfvo type="num" val="3"/>
        <cfvo type="num" val="5"/>
        <color rgb="00F4A6A6"/>
        <color rgb="00FFE9A8"/>
        <color rgb="00A8D5B5"/>
      </colorScale>
    </cfRule>
  </conditionalFormatting>
  <dataValidations count="2">
    <dataValidation sqref="E6:E11 E6:E12 E6:E15" showDropDown="0" showInputMessage="0" showErrorMessage="0" allowBlank="1" type="list">
      <formula1>"0,1,2,3,4,5,NA"</formula1>
    </dataValidation>
    <dataValidation sqref="F6:F11 F6:F12 F6:F15" showDropDown="0" showInputMessage="0" showErrorMessage="0" allowBlank="1" type="list">
      <formula1>"0,1,2,3,4,5"</formula1>
    </dataValidation>
  </dataValidations>
  <pageMargins left="0.75" right="0.75" top="1" bottom="1" header="0.5" footer="0.5"/>
  <legacyDrawing xmlns:r="http://schemas.openxmlformats.org/officeDocument/2006/relationships" r:id="anysvml"/>
</worksheet>
</file>

<file path=xl/worksheets/sheet6.xml><?xml version="1.0" encoding="utf-8"?>
<worksheet xmlns="http://schemas.openxmlformats.org/spreadsheetml/2006/main">
  <sheetPr>
    <outlinePr summaryBelow="1" summaryRight="1"/>
    <pageSetUpPr/>
  </sheetPr>
  <dimension ref="A1:K19"/>
  <sheetViews>
    <sheetView showGridLines="0" workbookViewId="0">
      <pane ySplit="5" topLeftCell="A6" activePane="bottomLeft" state="frozen"/>
      <selection pane="bottomLeft" activeCell="A1" sqref="A1"/>
    </sheetView>
  </sheetViews>
  <sheetFormatPr baseColWidth="8" defaultRowHeight="15"/>
  <cols>
    <col width="8" customWidth="1" min="1" max="1"/>
    <col width="34" customWidth="1" min="2" max="2"/>
    <col width="62" customWidth="1" min="3" max="3"/>
    <col width="9" customWidth="1" min="4" max="4"/>
    <col width="12" customWidth="1" min="5" max="5"/>
    <col width="8" customWidth="1" min="6" max="6"/>
    <col width="8" customWidth="1" min="7" max="7"/>
    <col width="46" customWidth="1" min="8" max="8"/>
    <col width="20" customWidth="1" min="9" max="9"/>
    <col width="34" customWidth="1" min="10" max="10"/>
    <col width="22" customWidth="1" min="11" max="11"/>
  </cols>
  <sheetData>
    <row r="1">
      <c r="A1" s="1" t="inlineStr">
        <is>
          <t>DE — Detection Engineering</t>
        </is>
      </c>
    </row>
    <row r="2" ht="42" customHeight="1">
      <c r="A2" s="13" t="inlineStr">
        <is>
          <t>The production engine of the model. Measures whether detection content is built, tested, released, monitored and retired with the discipline of software engineering — and whether the portfolio is deliberately composed rather than accumulated.</t>
        </is>
      </c>
    </row>
    <row r="3">
      <c r="A3" s="14" t="inlineStr">
        <is>
          <t>Anti-pattern: Thousands of enabled vendor rules, no version control, no test, no owner, and a "we can't turn it off in case we need it" culture.</t>
        </is>
      </c>
    </row>
    <row r="5" ht="30" customHeight="1">
      <c r="A5" s="10" t="inlineStr">
        <is>
          <t>ID</t>
        </is>
      </c>
      <c r="B5" s="10" t="inlineStr">
        <is>
          <t>Sub-capability</t>
        </is>
      </c>
      <c r="C5" s="10" t="inlineStr">
        <is>
          <t>Assessment question</t>
        </is>
      </c>
      <c r="D5" s="10" t="inlineStr">
        <is>
          <t>Weight %</t>
        </is>
      </c>
      <c r="E5" s="10" t="inlineStr">
        <is>
          <t>Score (0-5 / NA)</t>
        </is>
      </c>
      <c r="F5" s="10" t="inlineStr">
        <is>
          <t>Target</t>
        </is>
      </c>
      <c r="G5" s="10" t="inlineStr">
        <is>
          <t>Gap</t>
        </is>
      </c>
      <c r="H5" s="10" t="inlineStr">
        <is>
          <t>Evidence (required for 4-5)</t>
        </is>
      </c>
      <c r="I5" s="10" t="inlineStr">
        <is>
          <t>Owner</t>
        </is>
      </c>
      <c r="J5" s="10" t="inlineStr">
        <is>
          <t>Notes</t>
        </is>
      </c>
      <c r="K5" s="10" t="inlineStr">
        <is>
          <t>Flag</t>
        </is>
      </c>
    </row>
    <row r="6" ht="46" customHeight="1">
      <c r="A6" s="6" t="inlineStr">
        <is>
          <t>DE.1</t>
        </is>
      </c>
      <c r="B6" s="11" t="inlineStr">
        <is>
          <t>Detection lifecycle and intake</t>
        </is>
      </c>
      <c r="C6" s="5" t="inlineStr">
        <is>
          <t>Is there a defined lifecycle from requirement through design, build, test, release, monitor and retire — with a controlled intake?</t>
        </is>
      </c>
      <c r="D6" s="11" t="n">
        <v>10</v>
      </c>
      <c r="E6" s="15" t="n"/>
      <c r="F6" s="15" t="n">
        <v>4</v>
      </c>
      <c r="G6" s="11">
        <f>IF(OR(E6="",E6="NA",F6=""),"",MAX(0,F6-E6))</f>
        <v/>
      </c>
      <c r="H6" s="16" t="n"/>
      <c r="I6" s="15" t="n"/>
      <c r="J6" s="16" t="n"/>
      <c r="K6" s="11">
        <f>IF(OR(E6="",E6="NA"),"",IF(AND(N(E6)&gt;=4,TRIM(H6)=""),"CHALLENGE - no evidence",IF(N(E6)&gt;=F6,"At target","Gap "&amp;TEXT(F6-E6,"0"))))</f>
        <v/>
      </c>
    </row>
    <row r="7" ht="46" customHeight="1">
      <c r="A7" s="6" t="inlineStr">
        <is>
          <t>DE.2</t>
        </is>
      </c>
      <c r="B7" s="11" t="inlineStr">
        <is>
          <t>Detection-as-code</t>
        </is>
      </c>
      <c r="C7" s="5" t="inlineStr">
        <is>
          <t>Is detection content managed as code — versioned, peer-reviewed, and deployed through an automated pipeline?</t>
        </is>
      </c>
      <c r="D7" s="11" t="n">
        <v>12</v>
      </c>
      <c r="E7" s="15" t="n"/>
      <c r="F7" s="15" t="n">
        <v>4</v>
      </c>
      <c r="G7" s="11">
        <f>IF(OR(E7="",E7="NA",F7=""),"",MAX(0,F7-E7))</f>
        <v/>
      </c>
      <c r="H7" s="16" t="n"/>
      <c r="I7" s="15" t="n"/>
      <c r="J7" s="16" t="n"/>
      <c r="K7" s="11">
        <f>IF(OR(E7="",E7="NA"),"",IF(AND(N(E7)&gt;=4,TRIM(H7)=""),"CHALLENGE - no evidence",IF(N(E7)&gt;=F7,"At target","Gap "&amp;TEXT(F7-E7,"0"))))</f>
        <v/>
      </c>
    </row>
    <row r="8" ht="46" customHeight="1">
      <c r="A8" s="6" t="inlineStr">
        <is>
          <t>DE.3</t>
        </is>
      </c>
      <c r="B8" s="11" t="inlineStr">
        <is>
          <t>Detection standards, metadata and documentation</t>
        </is>
      </c>
      <c r="C8" s="5" t="inlineStr">
        <is>
          <t>Does every detection carry the metadata needed to operate, audit and improve it — and is a shared standard enforced?</t>
        </is>
      </c>
      <c r="D8" s="11" t="n">
        <v>10</v>
      </c>
      <c r="E8" s="15" t="n"/>
      <c r="F8" s="15" t="n">
        <v>4</v>
      </c>
      <c r="G8" s="11">
        <f>IF(OR(E8="",E8="NA",F8=""),"",MAX(0,F8-E8))</f>
        <v/>
      </c>
      <c r="H8" s="16" t="n"/>
      <c r="I8" s="15" t="n"/>
      <c r="J8" s="16" t="n"/>
      <c r="K8" s="11">
        <f>IF(OR(E8="",E8="NA"),"",IF(AND(N(E8)&gt;=4,TRIM(H8)=""),"CHALLENGE - no evidence",IF(N(E8)&gt;=F8,"At target","Gap "&amp;TEXT(F8-E8,"0"))))</f>
        <v/>
      </c>
    </row>
    <row r="9" ht="46" customHeight="1">
      <c r="A9" s="6" t="inlineStr">
        <is>
          <t>DE.4</t>
        </is>
      </c>
      <c r="B9" s="11" t="inlineStr">
        <is>
          <t>Testing and pre-deployment validation</t>
        </is>
      </c>
      <c r="C9" s="5" t="inlineStr">
        <is>
          <t>Is every detection proven to fire on true positive input and stay quiet on benign input, before it reaches production?</t>
        </is>
      </c>
      <c r="D9" s="11" t="n">
        <v>13</v>
      </c>
      <c r="E9" s="15" t="n"/>
      <c r="F9" s="15" t="n">
        <v>4</v>
      </c>
      <c r="G9" s="11">
        <f>IF(OR(E9="",E9="NA",F9=""),"",MAX(0,F9-E9))</f>
        <v/>
      </c>
      <c r="H9" s="16" t="n"/>
      <c r="I9" s="15" t="n"/>
      <c r="J9" s="16" t="n"/>
      <c r="K9" s="11">
        <f>IF(OR(E9="",E9="NA"),"",IF(AND(N(E9)&gt;=4,TRIM(H9)=""),"CHALLENGE - no evidence",IF(N(E9)&gt;=F9,"At target","Gap "&amp;TEXT(F9-E9,"0"))))</f>
        <v/>
      </c>
    </row>
    <row r="10" ht="46" customHeight="1">
      <c r="A10" s="6" t="inlineStr">
        <is>
          <t>DE.5</t>
        </is>
      </c>
      <c r="B10" s="11" t="inlineStr">
        <is>
          <t>Tuning, precision and false-positive management</t>
        </is>
      </c>
      <c r="C10" s="5" t="inlineStr">
        <is>
          <t>Is alert precision measured per detection and improved deliberately, rather than by disabling noisy rules?</t>
        </is>
      </c>
      <c r="D10" s="11" t="n">
        <v>10</v>
      </c>
      <c r="E10" s="15" t="n"/>
      <c r="F10" s="15" t="n">
        <v>4</v>
      </c>
      <c r="G10" s="11">
        <f>IF(OR(E10="",E10="NA",F10=""),"",MAX(0,F10-E10))</f>
        <v/>
      </c>
      <c r="H10" s="16" t="n"/>
      <c r="I10" s="15" t="n"/>
      <c r="J10" s="16" t="n"/>
      <c r="K10" s="11">
        <f>IF(OR(E10="",E10="NA"),"",IF(AND(N(E10)&gt;=4,TRIM(H10)=""),"CHALLENGE - no evidence",IF(N(E10)&gt;=F10,"At target","Gap "&amp;TEXT(F10-E10,"0"))))</f>
        <v/>
      </c>
    </row>
    <row r="11" ht="46" customHeight="1">
      <c r="A11" s="6" t="inlineStr">
        <is>
          <t>DE.6</t>
        </is>
      </c>
      <c r="B11" s="11" t="inlineStr">
        <is>
          <t>Detection health and silent-failure monitoring</t>
        </is>
      </c>
      <c r="C11" s="5" t="inlineStr">
        <is>
          <t>Would you know if a detection stopped working — not because it was deleted, but because its data stopped arriving or its schema changed?</t>
        </is>
      </c>
      <c r="D11" s="11" t="n">
        <v>10</v>
      </c>
      <c r="E11" s="15" t="n"/>
      <c r="F11" s="15" t="n">
        <v>4</v>
      </c>
      <c r="G11" s="11">
        <f>IF(OR(E11="",E11="NA",F11=""),"",MAX(0,F11-E11))</f>
        <v/>
      </c>
      <c r="H11" s="16" t="n"/>
      <c r="I11" s="15" t="n"/>
      <c r="J11" s="16" t="n"/>
      <c r="K11" s="11">
        <f>IF(OR(E11="",E11="NA"),"",IF(AND(N(E11)&gt;=4,TRIM(H11)=""),"CHALLENGE - no evidence",IF(N(E11)&gt;=F11,"At target","Gap "&amp;TEXT(F11-E11,"0"))))</f>
        <v/>
      </c>
    </row>
    <row r="12" ht="46" customHeight="1">
      <c r="A12" s="6" t="inlineStr">
        <is>
          <t>DE.7</t>
        </is>
      </c>
      <c r="B12" s="11" t="inlineStr">
        <is>
          <t>Versioning, deprecation and retirement</t>
        </is>
      </c>
      <c r="C12" s="5" t="inlineStr">
        <is>
          <t>Is content retired deliberately when it no longer earns its place, with a record of why?</t>
        </is>
      </c>
      <c r="D12" s="11" t="n">
        <v>8</v>
      </c>
      <c r="E12" s="15" t="n"/>
      <c r="F12" s="15" t="n">
        <v>4</v>
      </c>
      <c r="G12" s="11">
        <f>IF(OR(E12="",E12="NA",F12=""),"",MAX(0,F12-E12))</f>
        <v/>
      </c>
      <c r="H12" s="16" t="n"/>
      <c r="I12" s="15" t="n"/>
      <c r="J12" s="16" t="n"/>
      <c r="K12" s="11">
        <f>IF(OR(E12="",E12="NA"),"",IF(AND(N(E12)&gt;=4,TRIM(H12)=""),"CHALLENGE - no evidence",IF(N(E12)&gt;=F12,"At target","Gap "&amp;TEXT(F12-E12,"0"))))</f>
        <v/>
      </c>
    </row>
    <row r="13" ht="46" customHeight="1">
      <c r="A13" s="6" t="inlineStr">
        <is>
          <t>DE.8</t>
        </is>
      </c>
      <c r="B13" s="11" t="inlineStr">
        <is>
          <t>Portfolio composition and detection strategy</t>
        </is>
      </c>
      <c r="C13" s="5" t="inlineStr">
        <is>
          <t>Is the detection portfolio deliberately balanced across the pyramid of pain — or is it a pile of indicator matches with a few behavioural rules on top?</t>
        </is>
      </c>
      <c r="D13" s="11" t="n">
        <v>12</v>
      </c>
      <c r="E13" s="15" t="n"/>
      <c r="F13" s="15" t="n">
        <v>4</v>
      </c>
      <c r="G13" s="11">
        <f>IF(OR(E13="",E13="NA",F13=""),"",MAX(0,F13-E13))</f>
        <v/>
      </c>
      <c r="H13" s="16" t="n"/>
      <c r="I13" s="15" t="n"/>
      <c r="J13" s="16" t="n"/>
      <c r="K13" s="11">
        <f>IF(OR(E13="",E13="NA"),"",IF(AND(N(E13)&gt;=4,TRIM(H13)=""),"CHALLENGE - no evidence",IF(N(E13)&gt;=F13,"At target","Gap "&amp;TEXT(F13-E13,"0"))))</f>
        <v/>
      </c>
    </row>
    <row r="14" ht="46" customHeight="1">
      <c r="A14" s="6" t="inlineStr">
        <is>
          <t>DE.9</t>
        </is>
      </c>
      <c r="B14" s="11" t="inlineStr">
        <is>
          <t>Detection content sourcing and provenance</t>
        </is>
      </c>
      <c r="C14" s="5" t="inlineStr">
        <is>
          <t>Do you have a deliberate strategy for where detection ideas come from, and is the provenance of every deployed detection recorded?</t>
        </is>
      </c>
      <c r="D14" s="11" t="n">
        <v>8</v>
      </c>
      <c r="E14" s="15" t="n"/>
      <c r="F14" s="15" t="n">
        <v>4</v>
      </c>
      <c r="G14" s="11">
        <f>IF(OR(E14="",E14="NA",F14=""),"",MAX(0,F14-E14))</f>
        <v/>
      </c>
      <c r="H14" s="16" t="n"/>
      <c r="I14" s="15" t="n"/>
      <c r="J14" s="16" t="n"/>
      <c r="K14" s="11">
        <f>IF(OR(E14="",E14="NA"),"",IF(AND(N(E14)&gt;=4,TRIM(H14)=""),"CHALLENGE - no evidence",IF(N(E14)&gt;=F14,"At target","Gap "&amp;TEXT(F14-E14,"0"))))</f>
        <v/>
      </c>
    </row>
    <row r="15" ht="46" customHeight="1">
      <c r="A15" s="6" t="inlineStr">
        <is>
          <t>DE.10</t>
        </is>
      </c>
      <c r="B15" s="11" t="inlineStr">
        <is>
          <t>Detection modality breadth</t>
        </is>
      </c>
      <c r="C15" s="5" t="inlineStr">
        <is>
          <t>Does detection span the modalities the adversary can be caught in — event analytics, file and memory content, network, identity behaviour, integrity and deception — rather than relying on one?</t>
        </is>
      </c>
      <c r="D15" s="11" t="n">
        <v>7</v>
      </c>
      <c r="E15" s="15" t="n"/>
      <c r="F15" s="15" t="n">
        <v>4</v>
      </c>
      <c r="G15" s="11">
        <f>IF(OR(E15="",E15="NA",F15=""),"",MAX(0,F15-E15))</f>
        <v/>
      </c>
      <c r="H15" s="16" t="n"/>
      <c r="I15" s="15" t="n"/>
      <c r="J15" s="16" t="n"/>
      <c r="K15" s="11">
        <f>IF(OR(E15="",E15="NA"),"",IF(AND(N(E15)&gt;=4,TRIM(H15)=""),"CHALLENGE - no evidence",IF(N(E15)&gt;=F15,"At target","Gap "&amp;TEXT(F15-E15,"0"))))</f>
        <v/>
      </c>
    </row>
    <row r="17">
      <c r="B17" s="17" t="inlineStr">
        <is>
          <t>Domain score (weighted, in-scope only)</t>
        </is>
      </c>
      <c r="E17" s="18">
        <f>IF(SUMPRODUCT((E6:E15&lt;&gt;"")*(E6:E15&lt;&gt;"NA")*D6:D15)=0,"",SUMPRODUCT((E6:E15&lt;&gt;"")*(E6:E15&lt;&gt;"NA")*D6:D15*N(E6:E15))/SUMPRODUCT((E6:E15&lt;&gt;"")*(E6:E15&lt;&gt;"NA")*D6:D15))</f>
        <v/>
      </c>
      <c r="F17" s="19">
        <f>IF(SUMPRODUCT((F6:F15&lt;&gt;"")*D6:D15)=0,"",SUMPRODUCT(D6:D15*N(F6:F15))/SUMPRODUCT((F6:F15&lt;&gt;"")*D6:D15))</f>
        <v/>
      </c>
      <c r="H17" s="3">
        <f>IF(E17="","",IF(E17&gt;=5,"L5 Adaptive",IF(E17&gt;=4,"L4 Measured &amp; Validated",IF(E17&gt;=3,"L3 Threat-Informed",IF(E17&gt;=2,"L2 Repeatable",IF(E17&gt;=1,"L1 Ad hoc","L0 Absent"))))))</f>
        <v/>
      </c>
    </row>
    <row r="18">
      <c r="B18" s="20" t="inlineStr">
        <is>
          <t>Sub-capabilities scored / not applicable</t>
        </is>
      </c>
      <c r="E18" s="11">
        <f>COUNTIFS(E6:E15,"&lt;&gt;")-COUNTIF(E6:E15,"NA")</f>
        <v/>
      </c>
      <c r="F18" s="11">
        <f>COUNTIF(E6:E15,"NA")</f>
        <v/>
      </c>
    </row>
    <row r="19">
      <c r="B19" s="21" t="inlineStr">
        <is>
          <t>Unevidenced 4s and 5s (downgraded to 3 in the adjusted score)</t>
        </is>
      </c>
      <c r="E19" s="11">
        <f>COUNTIF(K6:K15,"CHALLENGE*")</f>
        <v/>
      </c>
    </row>
  </sheetData>
  <mergeCells count="2">
    <mergeCell ref="A2:K2"/>
    <mergeCell ref="A3:K3"/>
  </mergeCells>
  <conditionalFormatting sqref="K6:K15">
    <cfRule type="cellIs" priority="1" operator="beginsWith" dxfId="1">
      <formula>"CHALLENGE"</formula>
    </cfRule>
  </conditionalFormatting>
  <conditionalFormatting sqref="E6:E15">
    <cfRule type="colorScale" priority="2">
      <colorScale>
        <cfvo type="num" val="0"/>
        <cfvo type="num" val="3"/>
        <cfvo type="num" val="5"/>
        <color rgb="00F4A6A6"/>
        <color rgb="00FFE9A8"/>
        <color rgb="00A8D5B5"/>
      </colorScale>
    </cfRule>
  </conditionalFormatting>
  <dataValidations count="2">
    <dataValidation sqref="E6:E11 E6:E12 E6:E15" showDropDown="0" showInputMessage="0" showErrorMessage="0" allowBlank="1" type="list">
      <formula1>"0,1,2,3,4,5,NA"</formula1>
    </dataValidation>
    <dataValidation sqref="F6:F11 F6:F12 F6:F15" showDropDown="0" showInputMessage="0" showErrorMessage="0" allowBlank="1" type="list">
      <formula1>"0,1,2,3,4,5"</formula1>
    </dataValidation>
  </dataValidations>
  <pageMargins left="0.75" right="0.75" top="1" bottom="1" header="0.5" footer="0.5"/>
  <legacyDrawing xmlns:r="http://schemas.openxmlformats.org/officeDocument/2006/relationships" r:id="anysvml"/>
</worksheet>
</file>

<file path=xl/worksheets/sheet7.xml><?xml version="1.0" encoding="utf-8"?>
<worksheet xmlns="http://schemas.openxmlformats.org/spreadsheetml/2006/main">
  <sheetPr>
    <outlinePr summaryBelow="1" summaryRight="1"/>
    <pageSetUpPr/>
  </sheetPr>
  <dimension ref="A1:K17"/>
  <sheetViews>
    <sheetView showGridLines="0" workbookViewId="0">
      <pane ySplit="5" topLeftCell="A6" activePane="bottomLeft" state="frozen"/>
      <selection pane="bottomLeft" activeCell="A1" sqref="A1"/>
    </sheetView>
  </sheetViews>
  <sheetFormatPr baseColWidth="8" defaultRowHeight="15"/>
  <cols>
    <col width="8" customWidth="1" min="1" max="1"/>
    <col width="34" customWidth="1" min="2" max="2"/>
    <col width="62" customWidth="1" min="3" max="3"/>
    <col width="9" customWidth="1" min="4" max="4"/>
    <col width="12" customWidth="1" min="5" max="5"/>
    <col width="8" customWidth="1" min="6" max="6"/>
    <col width="8" customWidth="1" min="7" max="7"/>
    <col width="46" customWidth="1" min="8" max="8"/>
    <col width="20" customWidth="1" min="9" max="9"/>
    <col width="34" customWidth="1" min="10" max="10"/>
    <col width="22" customWidth="1" min="11" max="11"/>
  </cols>
  <sheetData>
    <row r="1">
      <c r="A1" s="1" t="inlineStr">
        <is>
          <t>AV — Adversarial Validation &amp; Emulation</t>
        </is>
      </c>
    </row>
    <row r="2" ht="42" customHeight="1">
      <c r="A2" s="13" t="inlineStr">
        <is>
          <t>The evidence engine. Every other domain makes claims; this domain tests them. It spans atomic testing, automated breach and attack simulation, threat-actor emulation, purple teaming, penetration testing and red teaming — and, critically, the loop that turns findings into closed detection gaps.</t>
        </is>
      </c>
    </row>
    <row r="3">
      <c r="A3" s="14" t="inlineStr">
        <is>
          <t>Anti-pattern: An annual penetration test whose report is read by the risk team, filed, and never converted into a single detection or a single re-test.</t>
        </is>
      </c>
    </row>
    <row r="5" ht="30" customHeight="1">
      <c r="A5" s="10" t="inlineStr">
        <is>
          <t>ID</t>
        </is>
      </c>
      <c r="B5" s="10" t="inlineStr">
        <is>
          <t>Sub-capability</t>
        </is>
      </c>
      <c r="C5" s="10" t="inlineStr">
        <is>
          <t>Assessment question</t>
        </is>
      </c>
      <c r="D5" s="10" t="inlineStr">
        <is>
          <t>Weight %</t>
        </is>
      </c>
      <c r="E5" s="10" t="inlineStr">
        <is>
          <t>Score (0-5 / NA)</t>
        </is>
      </c>
      <c r="F5" s="10" t="inlineStr">
        <is>
          <t>Target</t>
        </is>
      </c>
      <c r="G5" s="10" t="inlineStr">
        <is>
          <t>Gap</t>
        </is>
      </c>
      <c r="H5" s="10" t="inlineStr">
        <is>
          <t>Evidence (required for 4-5)</t>
        </is>
      </c>
      <c r="I5" s="10" t="inlineStr">
        <is>
          <t>Owner</t>
        </is>
      </c>
      <c r="J5" s="10" t="inlineStr">
        <is>
          <t>Notes</t>
        </is>
      </c>
      <c r="K5" s="10" t="inlineStr">
        <is>
          <t>Flag</t>
        </is>
      </c>
    </row>
    <row r="6" ht="46" customHeight="1">
      <c r="A6" s="6" t="inlineStr">
        <is>
          <t>AV.1</t>
        </is>
      </c>
      <c r="B6" s="11" t="inlineStr">
        <is>
          <t>Atomic testing and control verification</t>
        </is>
      </c>
      <c r="C6" s="5" t="inlineStr">
        <is>
          <t>Are individual techniques executed safely and repeatably to verify that telemetry, detection and alerting actually fire?</t>
        </is>
      </c>
      <c r="D6" s="11" t="n">
        <v>13</v>
      </c>
      <c r="E6" s="15" t="n"/>
      <c r="F6" s="15" t="n">
        <v>4</v>
      </c>
      <c r="G6" s="11">
        <f>IF(OR(E6="",E6="NA",F6=""),"",MAX(0,F6-E6))</f>
        <v/>
      </c>
      <c r="H6" s="16" t="n"/>
      <c r="I6" s="15" t="n"/>
      <c r="J6" s="16" t="n"/>
      <c r="K6" s="11">
        <f>IF(OR(E6="",E6="NA"),"",IF(AND(N(E6)&gt;=4,TRIM(H6)=""),"CHALLENGE - no evidence",IF(N(E6)&gt;=F6,"At target","Gap "&amp;TEXT(F6-E6,"0"))))</f>
        <v/>
      </c>
    </row>
    <row r="7" ht="46" customHeight="1">
      <c r="A7" s="6" t="inlineStr">
        <is>
          <t>AV.2</t>
        </is>
      </c>
      <c r="B7" s="11" t="inlineStr">
        <is>
          <t>Breach and attack simulation automation</t>
        </is>
      </c>
      <c r="C7" s="5" t="inlineStr">
        <is>
          <t>Is there automated, scheduled simulation providing continuous assurance across prevention and detection layers?</t>
        </is>
      </c>
      <c r="D7" s="11" t="n">
        <v>12</v>
      </c>
      <c r="E7" s="15" t="n"/>
      <c r="F7" s="15" t="n">
        <v>4</v>
      </c>
      <c r="G7" s="11">
        <f>IF(OR(E7="",E7="NA",F7=""),"",MAX(0,F7-E7))</f>
        <v/>
      </c>
      <c r="H7" s="16" t="n"/>
      <c r="I7" s="15" t="n"/>
      <c r="J7" s="16" t="n"/>
      <c r="K7" s="11">
        <f>IF(OR(E7="",E7="NA"),"",IF(AND(N(E7)&gt;=4,TRIM(H7)=""),"CHALLENGE - no evidence",IF(N(E7)&gt;=F7,"At target","Gap "&amp;TEXT(F7-E7,"0"))))</f>
        <v/>
      </c>
    </row>
    <row r="8" ht="46" customHeight="1">
      <c r="A8" s="6" t="inlineStr">
        <is>
          <t>AV.3</t>
        </is>
      </c>
      <c r="B8" s="11" t="inlineStr">
        <is>
          <t>Threat-actor emulation plans</t>
        </is>
      </c>
      <c r="C8" s="5" t="inlineStr">
        <is>
          <t>Do you emulate the full behaviour chains of the specific adversaries in your threat profile, in sequence, rather than isolated techniques?</t>
        </is>
      </c>
      <c r="D8" s="11" t="n">
        <v>15</v>
      </c>
      <c r="E8" s="15" t="n"/>
      <c r="F8" s="15" t="n">
        <v>4</v>
      </c>
      <c r="G8" s="11">
        <f>IF(OR(E8="",E8="NA",F8=""),"",MAX(0,F8-E8))</f>
        <v/>
      </c>
      <c r="H8" s="16" t="n"/>
      <c r="I8" s="15" t="n"/>
      <c r="J8" s="16" t="n"/>
      <c r="K8" s="11">
        <f>IF(OR(E8="",E8="NA"),"",IF(AND(N(E8)&gt;=4,TRIM(H8)=""),"CHALLENGE - no evidence",IF(N(E8)&gt;=F8,"At target","Gap "&amp;TEXT(F8-E8,"0"))))</f>
        <v/>
      </c>
    </row>
    <row r="9" ht="46" customHeight="1">
      <c r="A9" s="6" t="inlineStr">
        <is>
          <t>AV.4</t>
        </is>
      </c>
      <c r="B9" s="11" t="inlineStr">
        <is>
          <t>Purple team programme</t>
        </is>
      </c>
      <c r="C9" s="5" t="inlineStr">
        <is>
          <t>Is there a structured, recurring collaboration in which offensive execution and defensive engineering work the same exercise together and fix gaps live?</t>
        </is>
      </c>
      <c r="D9" s="11" t="n">
        <v>13</v>
      </c>
      <c r="E9" s="15" t="n"/>
      <c r="F9" s="15" t="n">
        <v>4</v>
      </c>
      <c r="G9" s="11">
        <f>IF(OR(E9="",E9="NA",F9=""),"",MAX(0,F9-E9))</f>
        <v/>
      </c>
      <c r="H9" s="16" t="n"/>
      <c r="I9" s="15" t="n"/>
      <c r="J9" s="16" t="n"/>
      <c r="K9" s="11">
        <f>IF(OR(E9="",E9="NA"),"",IF(AND(N(E9)&gt;=4,TRIM(H9)=""),"CHALLENGE - no evidence",IF(N(E9)&gt;=F9,"At target","Gap "&amp;TEXT(F9-E9,"0"))))</f>
        <v/>
      </c>
    </row>
    <row r="10" ht="46" customHeight="1">
      <c r="A10" s="6" t="inlineStr">
        <is>
          <t>AV.5</t>
        </is>
      </c>
      <c r="B10" s="11" t="inlineStr">
        <is>
          <t>Penetration testing integration</t>
        </is>
      </c>
      <c r="C10" s="5" t="inlineStr">
        <is>
          <t>Are penetration test findings systematically converted into detection requirements — not only into vulnerability remediation tickets?</t>
        </is>
      </c>
      <c r="D10" s="11" t="n">
        <v>12</v>
      </c>
      <c r="E10" s="15" t="n"/>
      <c r="F10" s="15" t="n">
        <v>4</v>
      </c>
      <c r="G10" s="11">
        <f>IF(OR(E10="",E10="NA",F10=""),"",MAX(0,F10-E10))</f>
        <v/>
      </c>
      <c r="H10" s="16" t="n"/>
      <c r="I10" s="15" t="n"/>
      <c r="J10" s="16" t="n"/>
      <c r="K10" s="11">
        <f>IF(OR(E10="",E10="NA"),"",IF(AND(N(E10)&gt;=4,TRIM(H10)=""),"CHALLENGE - no evidence",IF(N(E10)&gt;=F10,"At target","Gap "&amp;TEXT(F10-E10,"0"))))</f>
        <v/>
      </c>
    </row>
    <row r="11" ht="46" customHeight="1">
      <c r="A11" s="6" t="inlineStr">
        <is>
          <t>AV.6</t>
        </is>
      </c>
      <c r="B11" s="11" t="inlineStr">
        <is>
          <t>Red teaming and independent assurance</t>
        </is>
      </c>
      <c r="C11" s="5" t="inlineStr">
        <is>
          <t>Is the detection and response capability tested by objective-based, intelligence-led adversarial engagements under realistic constraints?</t>
        </is>
      </c>
      <c r="D11" s="11" t="n">
        <v>12</v>
      </c>
      <c r="E11" s="15" t="n"/>
      <c r="F11" s="15" t="n">
        <v>4</v>
      </c>
      <c r="G11" s="11">
        <f>IF(OR(E11="",E11="NA",F11=""),"",MAX(0,F11-E11))</f>
        <v/>
      </c>
      <c r="H11" s="16" t="n"/>
      <c r="I11" s="15" t="n"/>
      <c r="J11" s="16" t="n"/>
      <c r="K11" s="11">
        <f>IF(OR(E11="",E11="NA"),"",IF(AND(N(E11)&gt;=4,TRIM(H11)=""),"CHALLENGE - no evidence",IF(N(E11)&gt;=F11,"At target","Gap "&amp;TEXT(F11-E11,"0"))))</f>
        <v/>
      </c>
    </row>
    <row r="12" ht="46" customHeight="1">
      <c r="A12" s="6" t="inlineStr">
        <is>
          <t>AV.7</t>
        </is>
      </c>
      <c r="B12" s="11" t="inlineStr">
        <is>
          <t>Findings-to-closure loop</t>
        </is>
      </c>
      <c r="C12" s="5" t="inlineStr">
        <is>
          <t>Do validation findings reliably become closed detection or control changes, confirmed by re-test — and is the loop's speed measured?</t>
        </is>
      </c>
      <c r="D12" s="11" t="n">
        <v>13</v>
      </c>
      <c r="E12" s="15" t="n"/>
      <c r="F12" s="15" t="n">
        <v>4</v>
      </c>
      <c r="G12" s="11">
        <f>IF(OR(E12="",E12="NA",F12=""),"",MAX(0,F12-E12))</f>
        <v/>
      </c>
      <c r="H12" s="16" t="n"/>
      <c r="I12" s="15" t="n"/>
      <c r="J12" s="16" t="n"/>
      <c r="K12" s="11">
        <f>IF(OR(E12="",E12="NA"),"",IF(AND(N(E12)&gt;=4,TRIM(H12)=""),"CHALLENGE - no evidence",IF(N(E12)&gt;=F12,"At target","Gap "&amp;TEXT(F12-E12,"0"))))</f>
        <v/>
      </c>
    </row>
    <row r="13" ht="46" customHeight="1">
      <c r="A13" s="6" t="inlineStr">
        <is>
          <t>AV.8</t>
        </is>
      </c>
      <c r="B13" s="11" t="inlineStr">
        <is>
          <t>Control efficacy scoring</t>
        </is>
      </c>
      <c r="C13" s="5" t="inlineStr">
        <is>
          <t>Are validation results expressed as a defensible efficacy score per technique across the prevent / detect / alert / respond chain, and used in reporting?</t>
        </is>
      </c>
      <c r="D13" s="11" t="n">
        <v>10</v>
      </c>
      <c r="E13" s="15" t="n"/>
      <c r="F13" s="15" t="n">
        <v>4</v>
      </c>
      <c r="G13" s="11">
        <f>IF(OR(E13="",E13="NA",F13=""),"",MAX(0,F13-E13))</f>
        <v/>
      </c>
      <c r="H13" s="16" t="n"/>
      <c r="I13" s="15" t="n"/>
      <c r="J13" s="16" t="n"/>
      <c r="K13" s="11">
        <f>IF(OR(E13="",E13="NA"),"",IF(AND(N(E13)&gt;=4,TRIM(H13)=""),"CHALLENGE - no evidence",IF(N(E13)&gt;=F13,"At target","Gap "&amp;TEXT(F13-E13,"0"))))</f>
        <v/>
      </c>
    </row>
    <row r="15">
      <c r="B15" s="17" t="inlineStr">
        <is>
          <t>Domain score (weighted, in-scope only)</t>
        </is>
      </c>
      <c r="E15" s="18">
        <f>IF(SUMPRODUCT((E6:E13&lt;&gt;"")*(E6:E13&lt;&gt;"NA")*D6:D13)=0,"",SUMPRODUCT((E6:E13&lt;&gt;"")*(E6:E13&lt;&gt;"NA")*D6:D13*N(E6:E13))/SUMPRODUCT((E6:E13&lt;&gt;"")*(E6:E13&lt;&gt;"NA")*D6:D13))</f>
        <v/>
      </c>
      <c r="F15" s="19">
        <f>IF(SUMPRODUCT((F6:F13&lt;&gt;"")*D6:D13)=0,"",SUMPRODUCT(D6:D13*N(F6:F13))/SUMPRODUCT((F6:F13&lt;&gt;"")*D6:D13))</f>
        <v/>
      </c>
      <c r="H15" s="3">
        <f>IF(E15="","",IF(E15&gt;=5,"L5 Adaptive",IF(E15&gt;=4,"L4 Measured &amp; Validated",IF(E15&gt;=3,"L3 Threat-Informed",IF(E15&gt;=2,"L2 Repeatable",IF(E15&gt;=1,"L1 Ad hoc","L0 Absent"))))))</f>
        <v/>
      </c>
    </row>
    <row r="16">
      <c r="B16" s="20" t="inlineStr">
        <is>
          <t>Sub-capabilities scored / not applicable</t>
        </is>
      </c>
      <c r="E16" s="11">
        <f>COUNTIFS(E6:E13,"&lt;&gt;")-COUNTIF(E6:E13,"NA")</f>
        <v/>
      </c>
      <c r="F16" s="11">
        <f>COUNTIF(E6:E13,"NA")</f>
        <v/>
      </c>
    </row>
    <row r="17">
      <c r="B17" s="21" t="inlineStr">
        <is>
          <t>Unevidenced 4s and 5s (downgraded to 3 in the adjusted score)</t>
        </is>
      </c>
      <c r="E17" s="11">
        <f>COUNTIF(K6:K13,"CHALLENGE*")</f>
        <v/>
      </c>
    </row>
  </sheetData>
  <mergeCells count="2">
    <mergeCell ref="A2:K2"/>
    <mergeCell ref="A3:K3"/>
  </mergeCells>
  <conditionalFormatting sqref="K6:K13">
    <cfRule type="cellIs" priority="1" operator="beginsWith" dxfId="1">
      <formula>"CHALLENGE"</formula>
    </cfRule>
  </conditionalFormatting>
  <conditionalFormatting sqref="E6:E13">
    <cfRule type="colorScale" priority="2">
      <colorScale>
        <cfvo type="num" val="0"/>
        <cfvo type="num" val="3"/>
        <cfvo type="num" val="5"/>
        <color rgb="00F4A6A6"/>
        <color rgb="00FFE9A8"/>
        <color rgb="00A8D5B5"/>
      </colorScale>
    </cfRule>
  </conditionalFormatting>
  <dataValidations count="2">
    <dataValidation sqref="E6:E11 E6:E12 E6:E15" showDropDown="0" showInputMessage="0" showErrorMessage="0" allowBlank="1" type="list">
      <formula1>"0,1,2,3,4,5,NA"</formula1>
    </dataValidation>
    <dataValidation sqref="F6:F11 F6:F12 F6:F15" showDropDown="0" showInputMessage="0" showErrorMessage="0" allowBlank="1" type="list">
      <formula1>"0,1,2,3,4,5"</formula1>
    </dataValidation>
  </dataValidations>
  <pageMargins left="0.75" right="0.75" top="1" bottom="1" header="0.5" footer="0.5"/>
  <legacyDrawing xmlns:r="http://schemas.openxmlformats.org/officeDocument/2006/relationships" r:id="anysvml"/>
</worksheet>
</file>

<file path=xl/worksheets/sheet8.xml><?xml version="1.0" encoding="utf-8"?>
<worksheet xmlns="http://schemas.openxmlformats.org/spreadsheetml/2006/main">
  <sheetPr>
    <outlinePr summaryBelow="1" summaryRight="1"/>
    <pageSetUpPr/>
  </sheetPr>
  <dimension ref="A1:K17"/>
  <sheetViews>
    <sheetView showGridLines="0" workbookViewId="0">
      <pane ySplit="5" topLeftCell="A6" activePane="bottomLeft" state="frozen"/>
      <selection pane="bottomLeft" activeCell="A1" sqref="A1"/>
    </sheetView>
  </sheetViews>
  <sheetFormatPr baseColWidth="8" defaultRowHeight="15"/>
  <cols>
    <col width="8" customWidth="1" min="1" max="1"/>
    <col width="34" customWidth="1" min="2" max="2"/>
    <col width="62" customWidth="1" min="3" max="3"/>
    <col width="9" customWidth="1" min="4" max="4"/>
    <col width="12" customWidth="1" min="5" max="5"/>
    <col width="8" customWidth="1" min="6" max="6"/>
    <col width="8" customWidth="1" min="7" max="7"/>
    <col width="46" customWidth="1" min="8" max="8"/>
    <col width="20" customWidth="1" min="9" max="9"/>
    <col width="34" customWidth="1" min="10" max="10"/>
    <col width="22" customWidth="1" min="11" max="11"/>
  </cols>
  <sheetData>
    <row r="1">
      <c r="A1" s="1" t="inlineStr">
        <is>
          <t>AA — Analytics, Automation &amp; Hunting</t>
        </is>
      </c>
    </row>
    <row r="2" ht="42" customHeight="1">
      <c r="A2" s="13" t="inlineStr">
        <is>
          <t>Determines whether detection output becomes usable decisions at operational tempo. Covers enrichment, correlation into attack narratives, automation, advanced analytics governance, and hypothesis-driven hunting as a producer of new detection.</t>
        </is>
      </c>
    </row>
    <row r="3">
      <c r="A3" s="14" t="inlineStr">
        <is>
          <t>Anti-pattern: A SOAR platform used exclusively to close tickets faster, and a "hunting" function that is really unstructured dashboard browsing.</t>
        </is>
      </c>
    </row>
    <row r="5" ht="30" customHeight="1">
      <c r="A5" s="10" t="inlineStr">
        <is>
          <t>ID</t>
        </is>
      </c>
      <c r="B5" s="10" t="inlineStr">
        <is>
          <t>Sub-capability</t>
        </is>
      </c>
      <c r="C5" s="10" t="inlineStr">
        <is>
          <t>Assessment question</t>
        </is>
      </c>
      <c r="D5" s="10" t="inlineStr">
        <is>
          <t>Weight %</t>
        </is>
      </c>
      <c r="E5" s="10" t="inlineStr">
        <is>
          <t>Score (0-5 / NA)</t>
        </is>
      </c>
      <c r="F5" s="10" t="inlineStr">
        <is>
          <t>Target</t>
        </is>
      </c>
      <c r="G5" s="10" t="inlineStr">
        <is>
          <t>Gap</t>
        </is>
      </c>
      <c r="H5" s="10" t="inlineStr">
        <is>
          <t>Evidence (required for 4-5)</t>
        </is>
      </c>
      <c r="I5" s="10" t="inlineStr">
        <is>
          <t>Owner</t>
        </is>
      </c>
      <c r="J5" s="10" t="inlineStr">
        <is>
          <t>Notes</t>
        </is>
      </c>
      <c r="K5" s="10" t="inlineStr">
        <is>
          <t>Flag</t>
        </is>
      </c>
    </row>
    <row r="6" ht="46" customHeight="1">
      <c r="A6" s="6" t="inlineStr">
        <is>
          <t>AA.1</t>
        </is>
      </c>
      <c r="B6" s="11" t="inlineStr">
        <is>
          <t>Triage enrichment and context automation</t>
        </is>
      </c>
      <c r="C6" s="5" t="inlineStr">
        <is>
          <t>Does an alert arrive with the context an analyst needs, automatically, or does triage begin with twenty minutes of manual lookups?</t>
        </is>
      </c>
      <c r="D6" s="11" t="n">
        <v>13</v>
      </c>
      <c r="E6" s="15" t="n"/>
      <c r="F6" s="15" t="n">
        <v>4</v>
      </c>
      <c r="G6" s="11">
        <f>IF(OR(E6="",E6="NA",F6=""),"",MAX(0,F6-E6))</f>
        <v/>
      </c>
      <c r="H6" s="16" t="n"/>
      <c r="I6" s="15" t="n"/>
      <c r="J6" s="16" t="n"/>
      <c r="K6" s="11">
        <f>IF(OR(E6="",E6="NA"),"",IF(AND(N(E6)&gt;=4,TRIM(H6)=""),"CHALLENGE - no evidence",IF(N(E6)&gt;=F6,"At target","Gap "&amp;TEXT(F6-E6,"0"))))</f>
        <v/>
      </c>
    </row>
    <row r="7" ht="46" customHeight="1">
      <c r="A7" s="6" t="inlineStr">
        <is>
          <t>AA.2</t>
        </is>
      </c>
      <c r="B7" s="11" t="inlineStr">
        <is>
          <t>Correlation and attack-chain assembly</t>
        </is>
      </c>
      <c r="C7" s="5" t="inlineStr">
        <is>
          <t>Are related alerts assembled into a single narrative of adversary progress, or triaged as isolated events?</t>
        </is>
      </c>
      <c r="D7" s="11" t="n">
        <v>14</v>
      </c>
      <c r="E7" s="15" t="n"/>
      <c r="F7" s="15" t="n">
        <v>4</v>
      </c>
      <c r="G7" s="11">
        <f>IF(OR(E7="",E7="NA",F7=""),"",MAX(0,F7-E7))</f>
        <v/>
      </c>
      <c r="H7" s="16" t="n"/>
      <c r="I7" s="15" t="n"/>
      <c r="J7" s="16" t="n"/>
      <c r="K7" s="11">
        <f>IF(OR(E7="",E7="NA"),"",IF(AND(N(E7)&gt;=4,TRIM(H7)=""),"CHALLENGE - no evidence",IF(N(E7)&gt;=F7,"At target","Gap "&amp;TEXT(F7-E7,"0"))))</f>
        <v/>
      </c>
    </row>
    <row r="8" ht="46" customHeight="1">
      <c r="A8" s="6" t="inlineStr">
        <is>
          <t>AA.3</t>
        </is>
      </c>
      <c r="B8" s="11" t="inlineStr">
        <is>
          <t>Response automation and orchestration</t>
        </is>
      </c>
      <c r="C8" s="5" t="inlineStr">
        <is>
          <t>Is automation applied to response actions with appropriate safeguards, and is its coverage and value measured?</t>
        </is>
      </c>
      <c r="D8" s="11" t="n">
        <v>12</v>
      </c>
      <c r="E8" s="15" t="n"/>
      <c r="F8" s="15" t="n">
        <v>4</v>
      </c>
      <c r="G8" s="11">
        <f>IF(OR(E8="",E8="NA",F8=""),"",MAX(0,F8-E8))</f>
        <v/>
      </c>
      <c r="H8" s="16" t="n"/>
      <c r="I8" s="15" t="n"/>
      <c r="J8" s="16" t="n"/>
      <c r="K8" s="11">
        <f>IF(OR(E8="",E8="NA"),"",IF(AND(N(E8)&gt;=4,TRIM(H8)=""),"CHALLENGE - no evidence",IF(N(E8)&gt;=F8,"At target","Gap "&amp;TEXT(F8-E8,"0"))))</f>
        <v/>
      </c>
    </row>
    <row r="9" ht="46" customHeight="1">
      <c r="A9" s="6" t="inlineStr">
        <is>
          <t>AA.4</t>
        </is>
      </c>
      <c r="B9" s="11" t="inlineStr">
        <is>
          <t>Advanced analytics governance</t>
        </is>
      </c>
      <c r="C9" s="5" t="inlineStr">
        <is>
          <t>Where machine learning, UEBA or statistical analytics are used, are they governed, explainable and validated like any other detection?</t>
        </is>
      </c>
      <c r="D9" s="11" t="n">
        <v>11</v>
      </c>
      <c r="E9" s="15" t="n"/>
      <c r="F9" s="15" t="n">
        <v>4</v>
      </c>
      <c r="G9" s="11">
        <f>IF(OR(E9="",E9="NA",F9=""),"",MAX(0,F9-E9))</f>
        <v/>
      </c>
      <c r="H9" s="16" t="n"/>
      <c r="I9" s="15" t="n"/>
      <c r="J9" s="16" t="n"/>
      <c r="K9" s="11">
        <f>IF(OR(E9="",E9="NA"),"",IF(AND(N(E9)&gt;=4,TRIM(H9)=""),"CHALLENGE - no evidence",IF(N(E9)&gt;=F9,"At target","Gap "&amp;TEXT(F9-E9,"0"))))</f>
        <v/>
      </c>
    </row>
    <row r="10" ht="46" customHeight="1">
      <c r="A10" s="6" t="inlineStr">
        <is>
          <t>AA.5</t>
        </is>
      </c>
      <c r="B10" s="11" t="inlineStr">
        <is>
          <t>Threat hunting programme</t>
        </is>
      </c>
      <c r="C10" s="5" t="inlineStr">
        <is>
          <t>Is hunting hypothesis-driven, threat-informed and productive of new detection — or is it browsing?</t>
        </is>
      </c>
      <c r="D10" s="11" t="n">
        <v>15</v>
      </c>
      <c r="E10" s="15" t="n"/>
      <c r="F10" s="15" t="n">
        <v>4</v>
      </c>
      <c r="G10" s="11">
        <f>IF(OR(E10="",E10="NA",F10=""),"",MAX(0,F10-E10))</f>
        <v/>
      </c>
      <c r="H10" s="16" t="n"/>
      <c r="I10" s="15" t="n"/>
      <c r="J10" s="16" t="n"/>
      <c r="K10" s="11">
        <f>IF(OR(E10="",E10="NA"),"",IF(AND(N(E10)&gt;=4,TRIM(H10)=""),"CHALLENGE - no evidence",IF(N(E10)&gt;=F10,"At target","Gap "&amp;TEXT(F10-E10,"0"))))</f>
        <v/>
      </c>
    </row>
    <row r="11" ht="46" customHeight="1">
      <c r="A11" s="6" t="inlineStr">
        <is>
          <t>AA.7</t>
        </is>
      </c>
      <c r="B11" s="11" t="inlineStr">
        <is>
          <t>Deception and adversary engagement</t>
        </is>
      </c>
      <c r="C11" s="5" t="inlineStr">
        <is>
          <t>Are deception assets — honeytokens, canary credentials, decoy hosts and services, tripwire data — deliberately placed at attack-tree choke points, so that touching them is a high-fidelity signal an adversary cannot avoid without abandoning the objective?</t>
        </is>
      </c>
      <c r="D11" s="11" t="n">
        <v>13</v>
      </c>
      <c r="E11" s="15" t="n"/>
      <c r="F11" s="15" t="n">
        <v>4</v>
      </c>
      <c r="G11" s="11">
        <f>IF(OR(E11="",E11="NA",F11=""),"",MAX(0,F11-E11))</f>
        <v/>
      </c>
      <c r="H11" s="16" t="n"/>
      <c r="I11" s="15" t="n"/>
      <c r="J11" s="16" t="n"/>
      <c r="K11" s="11">
        <f>IF(OR(E11="",E11="NA"),"",IF(AND(N(E11)&gt;=4,TRIM(H11)=""),"CHALLENGE - no evidence",IF(N(E11)&gt;=F11,"At target","Gap "&amp;TEXT(F11-E11,"0"))))</f>
        <v/>
      </c>
    </row>
    <row r="12" ht="46" customHeight="1">
      <c r="A12" s="6" t="inlineStr">
        <is>
          <t>AA.6</t>
        </is>
      </c>
      <c r="B12" s="11" t="inlineStr">
        <is>
          <t>Case management and knowledge capture</t>
        </is>
      </c>
      <c r="C12" s="5" t="inlineStr">
        <is>
          <t>Is the knowledge generated by every investigation captured in a form that improves the next one?</t>
        </is>
      </c>
      <c r="D12" s="11" t="n">
        <v>11</v>
      </c>
      <c r="E12" s="15" t="n"/>
      <c r="F12" s="15" t="n">
        <v>4</v>
      </c>
      <c r="G12" s="11">
        <f>IF(OR(E12="",E12="NA",F12=""),"",MAX(0,F12-E12))</f>
        <v/>
      </c>
      <c r="H12" s="16" t="n"/>
      <c r="I12" s="15" t="n"/>
      <c r="J12" s="16" t="n"/>
      <c r="K12" s="11">
        <f>IF(OR(E12="",E12="NA"),"",IF(AND(N(E12)&gt;=4,TRIM(H12)=""),"CHALLENGE - no evidence",IF(N(E12)&gt;=F12,"At target","Gap "&amp;TEXT(F12-E12,"0"))))</f>
        <v/>
      </c>
    </row>
    <row r="13" ht="46" customHeight="1">
      <c r="A13" s="6" t="inlineStr">
        <is>
          <t>AA.8</t>
        </is>
      </c>
      <c r="B13" s="11" t="inlineStr">
        <is>
          <t>Agentic and AI-assisted operations</t>
        </is>
      </c>
      <c r="C13" s="5" t="inlineStr">
        <is>
          <t>Where AI assistants or autonomous agents take part in detection, triage, hunting or response, are they governed, bounded, auditable and measured?</t>
        </is>
      </c>
      <c r="D13" s="11" t="n">
        <v>11</v>
      </c>
      <c r="E13" s="15" t="n"/>
      <c r="F13" s="15" t="n">
        <v>4</v>
      </c>
      <c r="G13" s="11">
        <f>IF(OR(E13="",E13="NA",F13=""),"",MAX(0,F13-E13))</f>
        <v/>
      </c>
      <c r="H13" s="16" t="n"/>
      <c r="I13" s="15" t="n"/>
      <c r="J13" s="16" t="n"/>
      <c r="K13" s="11">
        <f>IF(OR(E13="",E13="NA"),"",IF(AND(N(E13)&gt;=4,TRIM(H13)=""),"CHALLENGE - no evidence",IF(N(E13)&gt;=F13,"At target","Gap "&amp;TEXT(F13-E13,"0"))))</f>
        <v/>
      </c>
    </row>
    <row r="15">
      <c r="B15" s="17" t="inlineStr">
        <is>
          <t>Domain score (weighted, in-scope only)</t>
        </is>
      </c>
      <c r="E15" s="18">
        <f>IF(SUMPRODUCT((E6:E13&lt;&gt;"")*(E6:E13&lt;&gt;"NA")*D6:D13)=0,"",SUMPRODUCT((E6:E13&lt;&gt;"")*(E6:E13&lt;&gt;"NA")*D6:D13*N(E6:E13))/SUMPRODUCT((E6:E13&lt;&gt;"")*(E6:E13&lt;&gt;"NA")*D6:D13))</f>
        <v/>
      </c>
      <c r="F15" s="19">
        <f>IF(SUMPRODUCT((F6:F13&lt;&gt;"")*D6:D13)=0,"",SUMPRODUCT(D6:D13*N(F6:F13))/SUMPRODUCT((F6:F13&lt;&gt;"")*D6:D13))</f>
        <v/>
      </c>
      <c r="H15" s="3">
        <f>IF(E15="","",IF(E15&gt;=5,"L5 Adaptive",IF(E15&gt;=4,"L4 Measured &amp; Validated",IF(E15&gt;=3,"L3 Threat-Informed",IF(E15&gt;=2,"L2 Repeatable",IF(E15&gt;=1,"L1 Ad hoc","L0 Absent"))))))</f>
        <v/>
      </c>
    </row>
    <row r="16">
      <c r="B16" s="20" t="inlineStr">
        <is>
          <t>Sub-capabilities scored / not applicable</t>
        </is>
      </c>
      <c r="E16" s="11">
        <f>COUNTIFS(E6:E13,"&lt;&gt;")-COUNTIF(E6:E13,"NA")</f>
        <v/>
      </c>
      <c r="F16" s="11">
        <f>COUNTIF(E6:E13,"NA")</f>
        <v/>
      </c>
    </row>
    <row r="17">
      <c r="B17" s="21" t="inlineStr">
        <is>
          <t>Unevidenced 4s and 5s (downgraded to 3 in the adjusted score)</t>
        </is>
      </c>
      <c r="E17" s="11">
        <f>COUNTIF(K6:K13,"CHALLENGE*")</f>
        <v/>
      </c>
    </row>
  </sheetData>
  <mergeCells count="2">
    <mergeCell ref="A2:K2"/>
    <mergeCell ref="A3:K3"/>
  </mergeCells>
  <conditionalFormatting sqref="K6:K13">
    <cfRule type="cellIs" priority="1" operator="beginsWith" dxfId="1">
      <formula>"CHALLENGE"</formula>
    </cfRule>
  </conditionalFormatting>
  <conditionalFormatting sqref="E6:E13">
    <cfRule type="colorScale" priority="2">
      <colorScale>
        <cfvo type="num" val="0"/>
        <cfvo type="num" val="3"/>
        <cfvo type="num" val="5"/>
        <color rgb="00F4A6A6"/>
        <color rgb="00FFE9A8"/>
        <color rgb="00A8D5B5"/>
      </colorScale>
    </cfRule>
  </conditionalFormatting>
  <dataValidations count="2">
    <dataValidation sqref="E6:E11 E6:E12 E6:E15" showDropDown="0" showInputMessage="0" showErrorMessage="0" allowBlank="1" type="list">
      <formula1>"0,1,2,3,4,5,NA"</formula1>
    </dataValidation>
    <dataValidation sqref="F6:F11 F6:F12 F6:F15" showDropDown="0" showInputMessage="0" showErrorMessage="0" allowBlank="1" type="list">
      <formula1>"0,1,2,3,4,5"</formula1>
    </dataValidation>
  </dataValidations>
  <pageMargins left="0.75" right="0.75" top="1" bottom="1" header="0.5" footer="0.5"/>
  <legacyDrawing xmlns:r="http://schemas.openxmlformats.org/officeDocument/2006/relationships" r:id="anysvml"/>
</worksheet>
</file>

<file path=xl/worksheets/sheet9.xml><?xml version="1.0" encoding="utf-8"?>
<worksheet xmlns="http://schemas.openxmlformats.org/spreadsheetml/2006/main">
  <sheetPr>
    <outlinePr summaryBelow="1" summaryRight="1"/>
    <pageSetUpPr/>
  </sheetPr>
  <dimension ref="A1:K15"/>
  <sheetViews>
    <sheetView showGridLines="0" workbookViewId="0">
      <pane ySplit="5" topLeftCell="A6" activePane="bottomLeft" state="frozen"/>
      <selection pane="bottomLeft" activeCell="A1" sqref="A1"/>
    </sheetView>
  </sheetViews>
  <sheetFormatPr baseColWidth="8" defaultRowHeight="15"/>
  <cols>
    <col width="8" customWidth="1" min="1" max="1"/>
    <col width="34" customWidth="1" min="2" max="2"/>
    <col width="62" customWidth="1" min="3" max="3"/>
    <col width="9" customWidth="1" min="4" max="4"/>
    <col width="12" customWidth="1" min="5" max="5"/>
    <col width="8" customWidth="1" min="6" max="6"/>
    <col width="8" customWidth="1" min="7" max="7"/>
    <col width="46" customWidth="1" min="8" max="8"/>
    <col width="20" customWidth="1" min="9" max="9"/>
    <col width="34" customWidth="1" min="10" max="10"/>
    <col width="22" customWidth="1" min="11" max="11"/>
  </cols>
  <sheetData>
    <row r="1">
      <c r="A1" s="1" t="inlineStr">
        <is>
          <t>IR — Incident Response &amp; Recovery</t>
        </is>
      </c>
    </row>
    <row r="2" ht="42" customHeight="1">
      <c r="A2" s="13" t="inlineStr">
        <is>
          <t>Detection without response is an expensive alarm. This domain measures the organisation's ability to act on what it detects, and — uniquely in this model — the strength of the feedback path from incidents back into detection.</t>
        </is>
      </c>
    </row>
    <row r="3">
      <c r="A3" s="14" t="inlineStr">
        <is>
          <t>Anti-pattern: A polished incident response plan that has never been exercised, and post-incident reviews that produce lessons "identified" but never engineered.</t>
        </is>
      </c>
    </row>
    <row r="5" ht="30" customHeight="1">
      <c r="A5" s="10" t="inlineStr">
        <is>
          <t>ID</t>
        </is>
      </c>
      <c r="B5" s="10" t="inlineStr">
        <is>
          <t>Sub-capability</t>
        </is>
      </c>
      <c r="C5" s="10" t="inlineStr">
        <is>
          <t>Assessment question</t>
        </is>
      </c>
      <c r="D5" s="10" t="inlineStr">
        <is>
          <t>Weight %</t>
        </is>
      </c>
      <c r="E5" s="10" t="inlineStr">
        <is>
          <t>Score (0-5 / NA)</t>
        </is>
      </c>
      <c r="F5" s="10" t="inlineStr">
        <is>
          <t>Target</t>
        </is>
      </c>
      <c r="G5" s="10" t="inlineStr">
        <is>
          <t>Gap</t>
        </is>
      </c>
      <c r="H5" s="10" t="inlineStr">
        <is>
          <t>Evidence (required for 4-5)</t>
        </is>
      </c>
      <c r="I5" s="10" t="inlineStr">
        <is>
          <t>Owner</t>
        </is>
      </c>
      <c r="J5" s="10" t="inlineStr">
        <is>
          <t>Notes</t>
        </is>
      </c>
      <c r="K5" s="10" t="inlineStr">
        <is>
          <t>Flag</t>
        </is>
      </c>
    </row>
    <row r="6" ht="46" customHeight="1">
      <c r="A6" s="6" t="inlineStr">
        <is>
          <t>IR.1</t>
        </is>
      </c>
      <c r="B6" s="11" t="inlineStr">
        <is>
          <t>Response plan, playbooks and readiness</t>
        </is>
      </c>
      <c r="C6" s="5" t="inlineStr">
        <is>
          <t>Are there current, tested response procedures covering the scenarios the threat profile says are most likely?</t>
        </is>
      </c>
      <c r="D6" s="11" t="n">
        <v>18</v>
      </c>
      <c r="E6" s="15" t="n"/>
      <c r="F6" s="15" t="n">
        <v>4</v>
      </c>
      <c r="G6" s="11">
        <f>IF(OR(E6="",E6="NA",F6=""),"",MAX(0,F6-E6))</f>
        <v/>
      </c>
      <c r="H6" s="16" t="n"/>
      <c r="I6" s="15" t="n"/>
      <c r="J6" s="16" t="n"/>
      <c r="K6" s="11">
        <f>IF(OR(E6="",E6="NA"),"",IF(AND(N(E6)&gt;=4,TRIM(H6)=""),"CHALLENGE - no evidence",IF(N(E6)&gt;=F6,"At target","Gap "&amp;TEXT(F6-E6,"0"))))</f>
        <v/>
      </c>
    </row>
    <row r="7" ht="46" customHeight="1">
      <c r="A7" s="6" t="inlineStr">
        <is>
          <t>IR.2</t>
        </is>
      </c>
      <c r="B7" s="11" t="inlineStr">
        <is>
          <t>Detection-to-response handoff and SLAs</t>
        </is>
      </c>
      <c r="C7" s="5" t="inlineStr">
        <is>
          <t>Is the path from alert to responder defined, measured and reliable at all hours?</t>
        </is>
      </c>
      <c r="D7" s="11" t="n">
        <v>17</v>
      </c>
      <c r="E7" s="15" t="n"/>
      <c r="F7" s="15" t="n">
        <v>4</v>
      </c>
      <c r="G7" s="11">
        <f>IF(OR(E7="",E7="NA",F7=""),"",MAX(0,F7-E7))</f>
        <v/>
      </c>
      <c r="H7" s="16" t="n"/>
      <c r="I7" s="15" t="n"/>
      <c r="J7" s="16" t="n"/>
      <c r="K7" s="11">
        <f>IF(OR(E7="",E7="NA"),"",IF(AND(N(E7)&gt;=4,TRIM(H7)=""),"CHALLENGE - no evidence",IF(N(E7)&gt;=F7,"At target","Gap "&amp;TEXT(F7-E7,"0"))))</f>
        <v/>
      </c>
    </row>
    <row r="8" ht="46" customHeight="1">
      <c r="A8" s="6" t="inlineStr">
        <is>
          <t>IR.3</t>
        </is>
      </c>
      <c r="B8" s="11" t="inlineStr">
        <is>
          <t>Forensic readiness and evidence handling</t>
        </is>
      </c>
      <c r="C8" s="5" t="inlineStr">
        <is>
          <t>Can you acquire and defensibly preserve the evidence needed to answer what happened — including in cloud and SaaS?</t>
        </is>
      </c>
      <c r="D8" s="11" t="n">
        <v>15</v>
      </c>
      <c r="E8" s="15" t="n"/>
      <c r="F8" s="15" t="n">
        <v>4</v>
      </c>
      <c r="G8" s="11">
        <f>IF(OR(E8="",E8="NA",F8=""),"",MAX(0,F8-E8))</f>
        <v/>
      </c>
      <c r="H8" s="16" t="n"/>
      <c r="I8" s="15" t="n"/>
      <c r="J8" s="16" t="n"/>
      <c r="K8" s="11">
        <f>IF(OR(E8="",E8="NA"),"",IF(AND(N(E8)&gt;=4,TRIM(H8)=""),"CHALLENGE - no evidence",IF(N(E8)&gt;=F8,"At target","Gap "&amp;TEXT(F8-E8,"0"))))</f>
        <v/>
      </c>
    </row>
    <row r="9" ht="46" customHeight="1">
      <c r="A9" s="6" t="inlineStr">
        <is>
          <t>IR.4</t>
        </is>
      </c>
      <c r="B9" s="11" t="inlineStr">
        <is>
          <t>Containment, eradication and recovery</t>
        </is>
      </c>
      <c r="C9" s="5" t="inlineStr">
        <is>
          <t>Can you contain and recover at the speed and scale a real intrusion demands, and have you proven it?</t>
        </is>
      </c>
      <c r="D9" s="11" t="n">
        <v>17</v>
      </c>
      <c r="E9" s="15" t="n"/>
      <c r="F9" s="15" t="n">
        <v>4</v>
      </c>
      <c r="G9" s="11">
        <f>IF(OR(E9="",E9="NA",F9=""),"",MAX(0,F9-E9))</f>
        <v/>
      </c>
      <c r="H9" s="16" t="n"/>
      <c r="I9" s="15" t="n"/>
      <c r="J9" s="16" t="n"/>
      <c r="K9" s="11">
        <f>IF(OR(E9="",E9="NA"),"",IF(AND(N(E9)&gt;=4,TRIM(H9)=""),"CHALLENGE - no evidence",IF(N(E9)&gt;=F9,"At target","Gap "&amp;TEXT(F9-E9,"0"))))</f>
        <v/>
      </c>
    </row>
    <row r="10" ht="46" customHeight="1">
      <c r="A10" s="6" t="inlineStr">
        <is>
          <t>IR.5</t>
        </is>
      </c>
      <c r="B10" s="11" t="inlineStr">
        <is>
          <t>Exercising and crisis management</t>
        </is>
      </c>
      <c r="C10" s="5" t="inlineStr">
        <is>
          <t>Are response and crisis capabilities exercised realistically, including at executive level, with findings tracked?</t>
        </is>
      </c>
      <c r="D10" s="11" t="n">
        <v>16</v>
      </c>
      <c r="E10" s="15" t="n"/>
      <c r="F10" s="15" t="n">
        <v>4</v>
      </c>
      <c r="G10" s="11">
        <f>IF(OR(E10="",E10="NA",F10=""),"",MAX(0,F10-E10))</f>
        <v/>
      </c>
      <c r="H10" s="16" t="n"/>
      <c r="I10" s="15" t="n"/>
      <c r="J10" s="16" t="n"/>
      <c r="K10" s="11">
        <f>IF(OR(E10="",E10="NA"),"",IF(AND(N(E10)&gt;=4,TRIM(H10)=""),"CHALLENGE - no evidence",IF(N(E10)&gt;=F10,"At target","Gap "&amp;TEXT(F10-E10,"0"))))</f>
        <v/>
      </c>
    </row>
    <row r="11" ht="46" customHeight="1">
      <c r="A11" s="6" t="inlineStr">
        <is>
          <t>IR.6</t>
        </is>
      </c>
      <c r="B11" s="11" t="inlineStr">
        <is>
          <t>Post-incident review to detection backlog</t>
        </is>
      </c>
      <c r="C11" s="5" t="inlineStr">
        <is>
          <t>Does every incident measurably improve detection — and is the "why did we not see this sooner?" question answered structurally every time?</t>
        </is>
      </c>
      <c r="D11" s="11" t="n">
        <v>17</v>
      </c>
      <c r="E11" s="15" t="n"/>
      <c r="F11" s="15" t="n">
        <v>4</v>
      </c>
      <c r="G11" s="11">
        <f>IF(OR(E11="",E11="NA",F11=""),"",MAX(0,F11-E11))</f>
        <v/>
      </c>
      <c r="H11" s="16" t="n"/>
      <c r="I11" s="15" t="n"/>
      <c r="J11" s="16" t="n"/>
      <c r="K11" s="11">
        <f>IF(OR(E11="",E11="NA"),"",IF(AND(N(E11)&gt;=4,TRIM(H11)=""),"CHALLENGE - no evidence",IF(N(E11)&gt;=F11,"At target","Gap "&amp;TEXT(F11-E11,"0"))))</f>
        <v/>
      </c>
    </row>
    <row r="13">
      <c r="B13" s="17" t="inlineStr">
        <is>
          <t>Domain score (weighted, in-scope only)</t>
        </is>
      </c>
      <c r="E13" s="18">
        <f>IF(SUMPRODUCT((E6:E11&lt;&gt;"")*(E6:E11&lt;&gt;"NA")*D6:D11)=0,"",SUMPRODUCT((E6:E11&lt;&gt;"")*(E6:E11&lt;&gt;"NA")*D6:D11*N(E6:E11))/SUMPRODUCT((E6:E11&lt;&gt;"")*(E6:E11&lt;&gt;"NA")*D6:D11))</f>
        <v/>
      </c>
      <c r="F13" s="19">
        <f>IF(SUMPRODUCT((F6:F11&lt;&gt;"")*D6:D11)=0,"",SUMPRODUCT(D6:D11*N(F6:F11))/SUMPRODUCT((F6:F11&lt;&gt;"")*D6:D11))</f>
        <v/>
      </c>
      <c r="H13" s="3">
        <f>IF(E13="","",IF(E13&gt;=5,"L5 Adaptive",IF(E13&gt;=4,"L4 Measured &amp; Validated",IF(E13&gt;=3,"L3 Threat-Informed",IF(E13&gt;=2,"L2 Repeatable",IF(E13&gt;=1,"L1 Ad hoc","L0 Absent"))))))</f>
        <v/>
      </c>
    </row>
    <row r="14">
      <c r="B14" s="20" t="inlineStr">
        <is>
          <t>Sub-capabilities scored / not applicable</t>
        </is>
      </c>
      <c r="E14" s="11">
        <f>COUNTIFS(E6:E11,"&lt;&gt;")-COUNTIF(E6:E11,"NA")</f>
        <v/>
      </c>
      <c r="F14" s="11">
        <f>COUNTIF(E6:E11,"NA")</f>
        <v/>
      </c>
    </row>
    <row r="15">
      <c r="B15" s="21" t="inlineStr">
        <is>
          <t>Unevidenced 4s and 5s (downgraded to 3 in the adjusted score)</t>
        </is>
      </c>
      <c r="E15" s="11">
        <f>COUNTIF(K6:K11,"CHALLENGE*")</f>
        <v/>
      </c>
    </row>
  </sheetData>
  <mergeCells count="2">
    <mergeCell ref="A2:K2"/>
    <mergeCell ref="A3:K3"/>
  </mergeCells>
  <conditionalFormatting sqref="K6:K11">
    <cfRule type="cellIs" priority="1" operator="beginsWith" dxfId="1">
      <formula>"CHALLENGE"</formula>
    </cfRule>
  </conditionalFormatting>
  <conditionalFormatting sqref="E6:E11">
    <cfRule type="colorScale" priority="2">
      <colorScale>
        <cfvo type="num" val="0"/>
        <cfvo type="num" val="3"/>
        <cfvo type="num" val="5"/>
        <color rgb="00F4A6A6"/>
        <color rgb="00FFE9A8"/>
        <color rgb="00A8D5B5"/>
      </colorScale>
    </cfRule>
  </conditionalFormatting>
  <dataValidations count="2">
    <dataValidation sqref="E6:E11 E6:E12 E6:E15" showDropDown="0" showInputMessage="0" showErrorMessage="0" allowBlank="1" type="list">
      <formula1>"0,1,2,3,4,5,NA"</formula1>
    </dataValidation>
    <dataValidation sqref="F6:F11 F6:F12 F6:F15" showDropDown="0" showInputMessage="0" showErrorMessage="0" allowBlank="1" type="list">
      <formula1>"0,1,2,3,4,5"</formula1>
    </dataValidation>
  </dataValidations>
  <pageMargins left="0.75" right="0.75" top="1" bottom="1" header="0.5" footer="0.5"/>
  <legacyDrawing xmlns:r="http://schemas.openxmlformats.org/officeDocument/2006/relationships" r:id="anysvml"/>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2026-08-12T22:19:44Z</dcterms:created>
  <dcterms:modified xmlns:dcterms="http://purl.org/dc/terms/" xmlns:xsi="http://www.w3.org/2001/XMLSchema-instance" xsi:type="dcterms:W3CDTF">2026-08-12T22:19:44Z</dcterms:modified>
</cp:coreProperties>
</file>